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RPL" sheetId="2" r:id="rId2"/>
    <sheet name="BY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Sheet1" sheetId="10" r:id="rId10"/>
    <sheet name="Sheet2" sheetId="11" r:id="rId11"/>
  </sheets>
  <definedNames>
    <definedName name="_xlnm.Print_Area" localSheetId="1">'BRPL'!$A$1:$R$213</definedName>
    <definedName name="_xlnm.Print_Area" localSheetId="2">'BYPL'!$A$1:$Q$169</definedName>
    <definedName name="_xlnm.Print_Area" localSheetId="8">'FINAL EX. SUMMARY'!$A$1:$Q$41</definedName>
    <definedName name="_xlnm.Print_Area" localSheetId="4">'MES'!$A$1:$Q$55</definedName>
    <definedName name="_xlnm.Print_Area" localSheetId="3">'NDMC'!$A$1:$T$83</definedName>
    <definedName name="_xlnm.Print_Area" localSheetId="0">'NDPL'!$A$1:$Q$179</definedName>
    <definedName name="_xlnm.Print_Area" localSheetId="6">'ROHTAK ROAD'!$A$1:$Q$45</definedName>
  </definedNames>
  <calcPr fullCalcOnLoad="1"/>
</workbook>
</file>

<file path=xl/sharedStrings.xml><?xml version="1.0" encoding="utf-8"?>
<sst xmlns="http://schemas.openxmlformats.org/spreadsheetml/2006/main" count="1742" uniqueCount="494">
  <si>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</si>
  <si>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</si>
  <si>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</si>
  <si>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</si>
  <si>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</si>
  <si>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</si>
  <si>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</si>
  <si>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</si>
  <si>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</si>
  <si>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</si>
  <si>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</si>
  <si>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</si>
  <si>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</si>
  <si>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</si>
  <si>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</si>
  <si>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</si>
  <si>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</si>
  <si>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</si>
  <si>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</si>
  <si>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</si>
  <si>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</si>
  <si>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</si>
  <si>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</si>
  <si>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</si>
  <si>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</si>
  <si>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</si>
  <si>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</si>
  <si>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</si>
  <si>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</si>
  <si>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</si>
  <si>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</si>
  <si>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</si>
  <si>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</si>
  <si>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</si>
  <si>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</si>
  <si>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</si>
  <si>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</si>
  <si>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</si>
  <si>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</si>
  <si>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</si>
  <si>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</si>
  <si>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</si>
  <si>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</si>
  <si>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</si>
  <si>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</si>
  <si>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</si>
  <si>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</si>
  <si>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</si>
  <si>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</si>
  <si>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</si>
  <si>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</si>
  <si>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</si>
  <si>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</si>
  <si>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</si>
  <si>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</si>
  <si>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</si>
  <si>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</si>
  <si>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</si>
  <si>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</si>
  <si>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</si>
  <si>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</si>
  <si>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</si>
  <si>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</si>
  <si>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</si>
  <si>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</si>
  <si>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</si>
  <si>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</si>
  <si>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</si>
  <si>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</si>
  <si>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</si>
  <si>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</si>
  <si>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</si>
  <si>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</si>
  <si>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</si>
  <si>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</si>
  <si>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</si>
  <si>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</si>
  <si>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</si>
  <si>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</si>
  <si>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</si>
  <si>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</si>
  <si>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</si>
  <si>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</si>
  <si>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</si>
  <si>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</si>
  <si>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</si>
  <si>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</si>
  <si>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</si>
  <si>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</si>
  <si>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</si>
  <si>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</si>
  <si>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</si>
  <si>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</si>
  <si>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</si>
  <si>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</si>
  <si>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</si>
  <si>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</si>
  <si>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</si>
  <si>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</si>
  <si>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</si>
  <si>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</si>
  <si>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</si>
  <si>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</si>
  <si>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</si>
  <si>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</si>
  <si>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</si>
  <si>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</si>
  <si>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</si>
  <si>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</si>
  <si>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</si>
  <si>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</si>
  <si>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</si>
  <si>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</si>
  <si>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</si>
  <si>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</si>
  <si>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</si>
  <si>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</si>
  <si>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</si>
  <si>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</si>
  <si>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</si>
  <si>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</si>
  <si>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</si>
  <si>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</si>
  <si>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</si>
  <si>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</si>
  <si>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</si>
  <si>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</si>
  <si>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</si>
  <si>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</si>
  <si>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</si>
  <si>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</si>
  <si>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</si>
  <si>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</si>
  <si>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</si>
  <si>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</si>
  <si>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</si>
  <si>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</si>
  <si>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</si>
  <si>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</si>
  <si>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</si>
  <si>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</si>
  <si>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</si>
  <si>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</si>
  <si>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</si>
  <si>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</si>
  <si>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</si>
  <si>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</si>
  <si>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</si>
  <si>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</si>
  <si>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</si>
  <si>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</si>
  <si>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</si>
  <si>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</si>
  <si>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</si>
  <si>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</si>
  <si>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</si>
  <si>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</si>
  <si>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</si>
  <si>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</si>
  <si>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</si>
  <si>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</si>
  <si>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</si>
  <si>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</si>
  <si>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</si>
  <si>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</si>
  <si>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</si>
  <si>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</si>
  <si>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</si>
  <si>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</si>
  <si>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</si>
  <si>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</si>
  <si>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</si>
  <si>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</si>
  <si>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</si>
  <si>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</si>
  <si>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</si>
  <si>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</si>
  <si>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</si>
  <si>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</si>
  <si>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</si>
  <si>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</si>
  <si>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</si>
  <si>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</si>
  <si>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</si>
  <si>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</si>
  <si>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</si>
  <si>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</si>
  <si>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</si>
  <si>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</si>
  <si>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</si>
  <si>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</si>
  <si>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</si>
  <si>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</si>
  <si>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</si>
  <si>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</si>
  <si>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</si>
  <si>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</si>
  <si>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</si>
  <si>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</si>
  <si>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</si>
  <si>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</si>
  <si>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</si>
  <si>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</si>
  <si>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</si>
  <si>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</si>
  <si>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</si>
  <si>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</si>
  <si>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</si>
  <si>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</si>
  <si>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</si>
  <si>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</si>
  <si>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</si>
  <si>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</si>
  <si>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</si>
  <si>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</si>
  <si>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</si>
  <si>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</si>
  <si>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</si>
  <si>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</si>
  <si>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</si>
  <si>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</si>
  <si>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</si>
  <si>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</si>
  <si>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</si>
  <si>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</si>
  <si>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</si>
  <si>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</si>
  <si>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</si>
  <si>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</si>
  <si>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</si>
  <si>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</si>
  <si>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</si>
  <si>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</si>
  <si>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</si>
  <si>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</si>
  <si>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</si>
  <si>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</si>
  <si>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</si>
  <si>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</si>
  <si>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</si>
  <si>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</si>
  <si>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</si>
  <si>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</si>
  <si>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</si>
  <si>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</si>
  <si>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</si>
  <si>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</si>
  <si>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</si>
  <si>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</si>
  <si>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</si>
  <si>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</si>
  <si>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</si>
  <si>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</si>
  <si>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</si>
  <si>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</si>
  <si>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</si>
  <si>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</si>
  <si>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</si>
  <si>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</si>
  <si>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</si>
  <si>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</si>
  <si>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</si>
  <si>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</si>
  <si>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</si>
  <si>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</si>
  <si>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</si>
  <si>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</si>
  <si>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</si>
  <si>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</si>
  <si>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</si>
  <si>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</si>
  <si>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</si>
  <si>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</si>
  <si>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</si>
  <si>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</si>
  <si>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</si>
  <si>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</si>
  <si>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</si>
  <si>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</si>
  <si>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</si>
  <si>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</si>
  <si>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</si>
  <si>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</si>
  <si>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</si>
  <si>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</si>
  <si>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</si>
  <si>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</si>
  <si>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</si>
  <si>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</si>
  <si>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</si>
  <si>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</si>
  <si>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</si>
  <si>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</si>
  <si>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</si>
  <si>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</si>
  <si>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</si>
  <si>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</si>
  <si>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</si>
  <si>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</si>
  <si>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</si>
  <si>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</si>
  <si>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</si>
  <si>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</si>
  <si>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</si>
  <si>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</si>
  <si>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</si>
  <si>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</si>
  <si>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</si>
  <si>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</si>
  <si>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</si>
  <si>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</si>
  <si>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</si>
  <si>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</si>
  <si>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</si>
  <si>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</si>
  <si>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</si>
  <si>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</si>
  <si>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</si>
  <si>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</si>
  <si>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</si>
  <si>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</si>
  <si>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</si>
  <si>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</si>
  <si>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</si>
  <si>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</si>
  <si>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</si>
  <si>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</si>
  <si>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</si>
  <si>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</si>
  <si>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</si>
  <si>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</si>
  <si>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</si>
  <si>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</si>
  <si>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</si>
  <si>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</si>
  <si>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</si>
  <si>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</si>
  <si>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</si>
  <si>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</si>
  <si>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</si>
  <si>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</si>
  <si>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</si>
  <si>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</si>
  <si>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</si>
  <si>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</si>
  <si>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</si>
  <si>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</si>
  <si>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</si>
  <si>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</si>
  <si>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</si>
  <si>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</si>
  <si>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</si>
  <si>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</si>
  <si>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</si>
  <si>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</si>
  <si>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</si>
  <si>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</si>
  <si>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</si>
  <si>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</si>
  <si>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</si>
  <si>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</si>
  <si>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</si>
  <si>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</si>
  <si>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</si>
  <si>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</si>
  <si>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</si>
  <si>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</si>
  <si>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</si>
  <si>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</si>
  <si>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</si>
  <si>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</si>
  <si>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</si>
  <si>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</si>
  <si>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</si>
  <si>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</si>
  <si>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</si>
  <si>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</si>
  <si>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</si>
  <si>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</si>
  <si>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</si>
  <si>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</si>
  <si>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</si>
  <si>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</si>
  <si>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</si>
  <si>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</si>
  <si>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</si>
  <si>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</si>
  <si>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</si>
  <si>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</si>
  <si>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</si>
  <si>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</si>
  <si>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</si>
  <si>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</si>
  <si>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</si>
  <si>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</si>
  <si>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</si>
  <si>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</si>
  <si>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</si>
  <si>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</si>
  <si>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</si>
  <si>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</si>
  <si>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</si>
  <si>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</si>
  <si>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</si>
  <si>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</si>
  <si>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</si>
  <si>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</si>
  <si>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</si>
  <si>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</si>
  <si>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</si>
  <si>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</si>
  <si>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</si>
  <si>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</si>
  <si>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</si>
  <si>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</si>
  <si>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</si>
  <si>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</si>
  <si>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</si>
  <si>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</si>
  <si>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</si>
  <si>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</si>
  <si>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</si>
  <si>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</si>
  <si>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</si>
  <si>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</si>
  <si>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</si>
  <si>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</si>
  <si>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</si>
  <si>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</si>
  <si>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</si>
  <si>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</si>
  <si>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</si>
  <si>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</si>
  <si>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</si>
  <si>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</si>
  <si>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</si>
  <si>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</si>
  <si>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</si>
  <si>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</si>
  <si>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</si>
  <si>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</si>
  <si>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</si>
  <si>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</si>
  <si>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</si>
  <si>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</si>
  <si>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</si>
  <si>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</si>
  <si>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</si>
  <si>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</si>
  <si>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</si>
  <si>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</si>
  <si>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</si>
  <si>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</si>
  <si>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</si>
  <si>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</si>
  <si>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</si>
  <si>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</si>
  <si>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</si>
  <si>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</si>
  <si>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</si>
  <si>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</si>
  <si>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</si>
  <si>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</si>
  <si>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</si>
  <si>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</si>
  <si>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</si>
  <si>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</si>
  <si>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</si>
  <si>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TOTAL REACTIVE ENRGY DISTRIBUTION OF EACH DISCOM ON DELHI GENERATORS (A+B+C+D)</t>
  </si>
  <si>
    <t>A)</t>
  </si>
  <si>
    <t>B)</t>
  </si>
  <si>
    <t>C)</t>
  </si>
  <si>
    <t>D)</t>
  </si>
  <si>
    <t>E)</t>
  </si>
  <si>
    <t>w.e.f 01.11.22</t>
  </si>
  <si>
    <t>NOVEMBER-2022</t>
  </si>
  <si>
    <t>INTIAL READING 01/11/2022</t>
  </si>
  <si>
    <t>FINAL READING 30/11/2022</t>
  </si>
  <si>
    <t xml:space="preserve">                                      PERIOD 1st NOVEMBER-2022 TO 30th  NOVEMBER-2022</t>
  </si>
  <si>
    <t>O/G 33KV RAMA ROAD</t>
  </si>
  <si>
    <t>upto 14.11.22</t>
  </si>
  <si>
    <t>check meter</t>
  </si>
  <si>
    <t>w.e.f 12.11.2022</t>
  </si>
  <si>
    <t>upto 28.11.22</t>
  </si>
  <si>
    <t>w.e.f 11.11.2022</t>
  </si>
  <si>
    <t>assessment 3days</t>
  </si>
  <si>
    <t>assesment 3 days</t>
  </si>
  <si>
    <t>upto 21.11.22</t>
  </si>
  <si>
    <t>assesment 10 days</t>
  </si>
  <si>
    <t>Reactive Energy distribution to DISCOMs in proportion to their Active Energy drawl(week No- 34 FY2022-23)  for EDWMP-GHAZIPUR :</t>
  </si>
  <si>
    <t>Assesment JUNE-OCT.TX-4 not exists since 11.05.2022(Dismantled)</t>
  </si>
  <si>
    <t>+K26</t>
  </si>
  <si>
    <t>Assesment oct-22</t>
  </si>
  <si>
    <t>w.e.f 25.11.22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</si>
</sst>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3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left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2" fontId="4" fillId="0" borderId="22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193" fontId="8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92" fontId="7" fillId="0" borderId="18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left" vertical="center"/>
    </xf>
    <xf numFmtId="1" fontId="0" fillId="0" borderId="22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29" xfId="0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92" fontId="8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5" fillId="0" borderId="32" xfId="0" applyFont="1" applyBorder="1" applyAlignment="1">
      <alignment/>
    </xf>
    <xf numFmtId="0" fontId="26" fillId="0" borderId="32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0" fillId="0" borderId="0" xfId="0" applyFont="1" applyBorder="1" applyAlignment="1">
      <alignment/>
    </xf>
    <xf numFmtId="0" fontId="0" fillId="0" borderId="19" xfId="0" applyFont="1" applyFill="1" applyBorder="1" applyAlignment="1">
      <alignment horizontal="left"/>
    </xf>
    <xf numFmtId="0" fontId="21" fillId="0" borderId="24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3" xfId="0" applyFont="1" applyBorder="1" applyAlignment="1">
      <alignment/>
    </xf>
    <xf numFmtId="0" fontId="0" fillId="0" borderId="33" xfId="0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/>
    </xf>
    <xf numFmtId="192" fontId="21" fillId="0" borderId="27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17" xfId="0" applyNumberFormat="1" applyFont="1" applyFill="1" applyBorder="1" applyAlignment="1">
      <alignment horizontal="center"/>
    </xf>
    <xf numFmtId="2" fontId="49" fillId="0" borderId="12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" fontId="49" fillId="0" borderId="12" xfId="0" applyNumberFormat="1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2" fontId="50" fillId="0" borderId="12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22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17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37" xfId="0" applyFont="1" applyBorder="1" applyAlignment="1">
      <alignment/>
    </xf>
    <xf numFmtId="0" fontId="20" fillId="0" borderId="35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2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22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vertical="top"/>
    </xf>
    <xf numFmtId="0" fontId="58" fillId="0" borderId="0" xfId="0" applyFont="1" applyBorder="1" applyAlignment="1">
      <alignment horizontal="center" vertical="center"/>
    </xf>
    <xf numFmtId="2" fontId="15" fillId="0" borderId="12" xfId="0" applyNumberFormat="1" applyFont="1" applyFill="1" applyBorder="1" applyAlignment="1">
      <alignment vertical="top"/>
    </xf>
    <xf numFmtId="1" fontId="0" fillId="0" borderId="11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left"/>
    </xf>
    <xf numFmtId="0" fontId="62" fillId="0" borderId="23" xfId="0" applyFont="1" applyFill="1" applyBorder="1" applyAlignment="1">
      <alignment/>
    </xf>
    <xf numFmtId="0" fontId="62" fillId="0" borderId="25" xfId="0" applyFont="1" applyFill="1" applyBorder="1" applyAlignment="1">
      <alignment/>
    </xf>
    <xf numFmtId="192" fontId="63" fillId="0" borderId="19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1" xfId="0" applyFont="1" applyFill="1" applyBorder="1" applyAlignment="1">
      <alignment horizontal="left" vertical="center"/>
    </xf>
    <xf numFmtId="192" fontId="21" fillId="0" borderId="22" xfId="0" applyNumberFormat="1" applyFont="1" applyFill="1" applyBorder="1" applyAlignment="1">
      <alignment horizontal="center" vertical="center"/>
    </xf>
    <xf numFmtId="192" fontId="21" fillId="0" borderId="1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92" fontId="17" fillId="0" borderId="0" xfId="0" applyNumberFormat="1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22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29" xfId="0" applyFont="1" applyFill="1" applyBorder="1" applyAlignment="1">
      <alignment wrapText="1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16" fillId="0" borderId="29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9" xfId="0" applyFill="1" applyBorder="1" applyAlignment="1">
      <alignment horizontal="center" wrapText="1"/>
    </xf>
    <xf numFmtId="0" fontId="0" fillId="0" borderId="29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29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0" fillId="0" borderId="29" xfId="0" applyFill="1" applyBorder="1" applyAlignment="1">
      <alignment wrapText="1"/>
    </xf>
    <xf numFmtId="0" fontId="16" fillId="0" borderId="2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3" xfId="0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right" vertical="top"/>
    </xf>
    <xf numFmtId="49" fontId="19" fillId="0" borderId="29" xfId="0" applyNumberFormat="1" applyFont="1" applyFill="1" applyBorder="1" applyAlignment="1">
      <alignment horizontal="right" vertical="top"/>
    </xf>
    <xf numFmtId="49" fontId="4" fillId="0" borderId="29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1" xfId="0" applyFill="1" applyBorder="1" applyAlignment="1">
      <alignment/>
    </xf>
    <xf numFmtId="0" fontId="31" fillId="0" borderId="23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40" xfId="0" applyFont="1" applyFill="1" applyBorder="1" applyAlignment="1">
      <alignment/>
    </xf>
    <xf numFmtId="0" fontId="39" fillId="0" borderId="24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40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5" fillId="0" borderId="19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192" fontId="46" fillId="0" borderId="19" xfId="0" applyNumberFormat="1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0" fontId="35" fillId="0" borderId="41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9" xfId="0" applyFont="1" applyFill="1" applyBorder="1" applyAlignment="1">
      <alignment/>
    </xf>
    <xf numFmtId="0" fontId="60" fillId="0" borderId="24" xfId="0" applyFont="1" applyFill="1" applyBorder="1" applyAlignment="1">
      <alignment/>
    </xf>
    <xf numFmtId="0" fontId="59" fillId="0" borderId="24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4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40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2" xfId="0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92" fontId="2" fillId="0" borderId="18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2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93" fontId="0" fillId="0" borderId="13" xfId="0" applyNumberForma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17" xfId="0" applyNumberForma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93" fontId="0" fillId="0" borderId="27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left"/>
    </xf>
    <xf numFmtId="0" fontId="23" fillId="0" borderId="24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7" xfId="0" applyFill="1" applyBorder="1" applyAlignment="1">
      <alignment/>
    </xf>
    <xf numFmtId="0" fontId="19" fillId="0" borderId="22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29" xfId="0" applyFont="1" applyFill="1" applyBorder="1" applyAlignment="1">
      <alignment wrapText="1"/>
    </xf>
    <xf numFmtId="194" fontId="45" fillId="0" borderId="17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wrapText="1"/>
    </xf>
    <xf numFmtId="194" fontId="13" fillId="0" borderId="17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29" xfId="0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201" fontId="16" fillId="0" borderId="12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13" xfId="0" applyNumberFormat="1" applyFont="1" applyFill="1" applyBorder="1" applyAlignment="1">
      <alignment vertical="center"/>
    </xf>
    <xf numFmtId="0" fontId="16" fillId="0" borderId="26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" fontId="16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93" fontId="1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2" fontId="16" fillId="0" borderId="19" xfId="0" applyNumberFormat="1" applyFont="1" applyFill="1" applyBorder="1" applyAlignment="1">
      <alignment/>
    </xf>
    <xf numFmtId="2" fontId="16" fillId="0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93" fontId="6" fillId="0" borderId="43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24" fillId="0" borderId="29" xfId="0" applyFont="1" applyFill="1" applyBorder="1" applyAlignment="1">
      <alignment wrapText="1"/>
    </xf>
    <xf numFmtId="0" fontId="20" fillId="0" borderId="29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22" xfId="0" applyNumberFormat="1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0" fontId="16" fillId="0" borderId="29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22" xfId="0" applyNumberFormat="1" applyFont="1" applyFill="1" applyBorder="1" applyAlignment="1">
      <alignment horizontal="center"/>
    </xf>
    <xf numFmtId="0" fontId="13" fillId="0" borderId="38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20" fillId="0" borderId="29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29" xfId="0" applyNumberFormat="1" applyFill="1" applyBorder="1" applyAlignment="1">
      <alignment/>
    </xf>
    <xf numFmtId="0" fontId="16" fillId="0" borderId="2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19" fillId="0" borderId="29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left" wrapText="1"/>
    </xf>
    <xf numFmtId="0" fontId="16" fillId="0" borderId="38" xfId="0" applyFont="1" applyFill="1" applyBorder="1" applyAlignment="1">
      <alignment/>
    </xf>
    <xf numFmtId="0" fontId="4" fillId="0" borderId="29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22" xfId="0" applyNumberFormat="1" applyFont="1" applyFill="1" applyBorder="1" applyAlignment="1">
      <alignment/>
    </xf>
    <xf numFmtId="0" fontId="0" fillId="0" borderId="38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1" fontId="19" fillId="32" borderId="0" xfId="0" applyNumberFormat="1" applyFont="1" applyFill="1" applyBorder="1" applyAlignment="1">
      <alignment horizontal="center"/>
    </xf>
    <xf numFmtId="1" fontId="19" fillId="32" borderId="0" xfId="0" applyNumberFormat="1" applyFont="1" applyFill="1" applyBorder="1" applyAlignment="1">
      <alignment horizontal="left"/>
    </xf>
    <xf numFmtId="1" fontId="49" fillId="32" borderId="0" xfId="0" applyNumberFormat="1" applyFont="1" applyFill="1" applyBorder="1" applyAlignment="1">
      <alignment horizontal="center"/>
    </xf>
    <xf numFmtId="1" fontId="69" fillId="32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29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45" xfId="0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2" fillId="0" borderId="29" xfId="0" applyFont="1" applyFill="1" applyBorder="1" applyAlignment="1">
      <alignment/>
    </xf>
    <xf numFmtId="0" fontId="34" fillId="0" borderId="0" xfId="0" applyFont="1" applyFill="1" applyAlignment="1">
      <alignment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93" fontId="13" fillId="0" borderId="22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29" xfId="0" applyFont="1" applyFill="1" applyBorder="1" applyAlignment="1">
      <alignment shrinkToFit="1"/>
    </xf>
    <xf numFmtId="0" fontId="7" fillId="0" borderId="29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2" fontId="17" fillId="0" borderId="18" xfId="0" applyNumberFormat="1" applyFont="1" applyFill="1" applyBorder="1" applyAlignment="1">
      <alignment/>
    </xf>
    <xf numFmtId="1" fontId="19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7" fillId="0" borderId="24" xfId="0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49" xfId="0" applyFont="1" applyFill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4" fillId="0" borderId="49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93" fontId="19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92" fontId="0" fillId="0" borderId="0" xfId="0" applyNumberFormat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42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0" fillId="0" borderId="19" xfId="0" applyBorder="1" applyAlignment="1">
      <alignment horizontal="right"/>
    </xf>
    <xf numFmtId="192" fontId="0" fillId="0" borderId="19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34" fillId="0" borderId="50" xfId="0" applyFont="1" applyFill="1" applyBorder="1" applyAlignment="1">
      <alignment/>
    </xf>
    <xf numFmtId="193" fontId="15" fillId="0" borderId="10" xfId="0" applyNumberFormat="1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193" fontId="15" fillId="0" borderId="42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34" fillId="0" borderId="10" xfId="0" applyFont="1" applyFill="1" applyBorder="1" applyAlignment="1">
      <alignment/>
    </xf>
    <xf numFmtId="2" fontId="17" fillId="0" borderId="18" xfId="0" applyNumberFormat="1" applyFont="1" applyFill="1" applyBorder="1" applyAlignment="1">
      <alignment/>
    </xf>
    <xf numFmtId="0" fontId="15" fillId="0" borderId="24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193" fontId="15" fillId="0" borderId="0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right"/>
    </xf>
    <xf numFmtId="193" fontId="19" fillId="0" borderId="18" xfId="0" applyNumberFormat="1" applyFont="1" applyFill="1" applyBorder="1" applyAlignment="1">
      <alignment/>
    </xf>
    <xf numFmtId="0" fontId="19" fillId="0" borderId="18" xfId="0" applyFont="1" applyFill="1" applyBorder="1" applyAlignment="1">
      <alignment/>
    </xf>
    <xf numFmtId="192" fontId="0" fillId="0" borderId="18" xfId="0" applyNumberFormat="1" applyFill="1" applyBorder="1" applyAlignment="1">
      <alignment/>
    </xf>
    <xf numFmtId="0" fontId="34" fillId="0" borderId="4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2" fontId="34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0" fillId="0" borderId="42" xfId="0" applyBorder="1" applyAlignment="1">
      <alignment/>
    </xf>
    <xf numFmtId="2" fontId="2" fillId="0" borderId="19" xfId="0" applyNumberFormat="1" applyFont="1" applyFill="1" applyBorder="1" applyAlignment="1">
      <alignment horizontal="center"/>
    </xf>
    <xf numFmtId="192" fontId="2" fillId="0" borderId="43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0" fontId="17" fillId="0" borderId="18" xfId="0" applyFont="1" applyBorder="1" applyAlignment="1">
      <alignment/>
    </xf>
    <xf numFmtId="0" fontId="68" fillId="0" borderId="2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6" fillId="0" borderId="29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0" fillId="0" borderId="49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/>
    </xf>
    <xf numFmtId="192" fontId="16" fillId="0" borderId="0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23" xfId="0" applyFill="1" applyBorder="1" applyAlignment="1">
      <alignment/>
    </xf>
    <xf numFmtId="192" fontId="15" fillId="0" borderId="0" xfId="0" applyNumberFormat="1" applyFont="1" applyFill="1" applyBorder="1" applyAlignment="1">
      <alignment horizontal="center"/>
    </xf>
    <xf numFmtId="192" fontId="17" fillId="0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9" fillId="0" borderId="41" xfId="0" applyFont="1" applyFill="1" applyBorder="1" applyAlignment="1">
      <alignment/>
    </xf>
    <xf numFmtId="0" fontId="42" fillId="0" borderId="0" xfId="0" applyFont="1" applyFill="1" applyAlignment="1">
      <alignment horizontal="center" vertical="center"/>
    </xf>
    <xf numFmtId="192" fontId="19" fillId="0" borderId="0" xfId="0" applyNumberFormat="1" applyFont="1" applyFill="1" applyBorder="1" applyAlignment="1">
      <alignment/>
    </xf>
    <xf numFmtId="192" fontId="46" fillId="0" borderId="0" xfId="0" applyNumberFormat="1" applyFont="1" applyFill="1" applyBorder="1" applyAlignment="1">
      <alignment horizontal="center" shrinkToFit="1"/>
    </xf>
    <xf numFmtId="0" fontId="31" fillId="0" borderId="40" xfId="0" applyFont="1" applyFill="1" applyBorder="1" applyAlignment="1">
      <alignment shrinkToFit="1"/>
    </xf>
    <xf numFmtId="2" fontId="7" fillId="0" borderId="0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20" fillId="0" borderId="2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1" fontId="19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49" fillId="0" borderId="42" xfId="0" applyFont="1" applyFill="1" applyBorder="1" applyAlignment="1">
      <alignment horizontal="center"/>
    </xf>
    <xf numFmtId="0" fontId="49" fillId="0" borderId="19" xfId="0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49" fillId="0" borderId="15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92" fontId="50" fillId="0" borderId="0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38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40" fillId="0" borderId="40" xfId="0" applyFont="1" applyFill="1" applyBorder="1" applyAlignment="1">
      <alignment/>
    </xf>
    <xf numFmtId="0" fontId="31" fillId="0" borderId="4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9"/>
  <sheetViews>
    <sheetView view="pageBreakPreview" zoomScaleSheetLayoutView="100" workbookViewId="0" topLeftCell="A15">
      <selection activeCell="K179" sqref="K179"/>
    </sheetView>
  </sheetViews>
  <sheetFormatPr defaultColWidth="9.140625" defaultRowHeight="12.75"/>
  <cols>
    <col min="1" max="1" width="4.00390625" style="341" customWidth="1"/>
    <col min="2" max="2" width="26.57421875" style="341" customWidth="1"/>
    <col min="3" max="3" width="12.28125" style="341" customWidth="1"/>
    <col min="4" max="4" width="9.28125" style="341" customWidth="1"/>
    <col min="5" max="5" width="17.140625" style="341" customWidth="1"/>
    <col min="6" max="6" width="10.8515625" style="341" customWidth="1"/>
    <col min="7" max="7" width="13.8515625" style="341" customWidth="1"/>
    <col min="8" max="8" width="14.00390625" style="341" customWidth="1"/>
    <col min="9" max="9" width="10.57421875" style="341" customWidth="1"/>
    <col min="10" max="10" width="13.00390625" style="341" customWidth="1"/>
    <col min="11" max="11" width="13.421875" style="341" customWidth="1"/>
    <col min="12" max="12" width="13.57421875" style="341" customWidth="1"/>
    <col min="13" max="13" width="14.00390625" style="341" customWidth="1"/>
    <col min="14" max="14" width="9.28125" style="341" customWidth="1"/>
    <col min="15" max="15" width="12.8515625" style="341" customWidth="1"/>
    <col min="16" max="16" width="14.28125" style="341" customWidth="1"/>
    <col min="17" max="17" width="18.8515625" style="341" customWidth="1"/>
    <col min="18" max="18" width="4.7109375" style="341" customWidth="1"/>
    <col min="19" max="16384" width="9.140625" style="341" customWidth="1"/>
  </cols>
  <sheetData>
    <row r="1" spans="1:17" s="74" customFormat="1" ht="14.25" customHeight="1">
      <c r="A1" s="121" t="s">
        <v>214</v>
      </c>
      <c r="Q1" s="641" t="s">
        <v>475</v>
      </c>
    </row>
    <row r="2" spans="1:11" s="77" customFormat="1" ht="14.25" customHeight="1">
      <c r="A2" s="14" t="s">
        <v>215</v>
      </c>
      <c r="K2" s="642"/>
    </row>
    <row r="3" spans="1:8" s="77" customFormat="1" ht="14.25" customHeight="1">
      <c r="A3" s="643" t="s">
        <v>0</v>
      </c>
      <c r="B3" s="644"/>
      <c r="C3" s="644"/>
      <c r="D3" s="644"/>
      <c r="E3" s="644"/>
      <c r="F3" s="644"/>
      <c r="G3" s="644"/>
      <c r="H3" s="401"/>
    </row>
    <row r="4" spans="1:16" s="452" customFormat="1" ht="14.25" customHeight="1" thickBot="1">
      <c r="A4" s="645" t="s">
        <v>216</v>
      </c>
      <c r="G4" s="210"/>
      <c r="H4" s="210"/>
      <c r="I4" s="646" t="s">
        <v>353</v>
      </c>
      <c r="J4" s="210"/>
      <c r="K4" s="210"/>
      <c r="L4" s="210"/>
      <c r="M4" s="210"/>
      <c r="N4" s="646" t="s">
        <v>354</v>
      </c>
      <c r="O4" s="210"/>
      <c r="P4" s="210"/>
    </row>
    <row r="5" spans="1:17" s="404" customFormat="1" ht="56.25" customHeight="1" thickBot="1" thickTop="1">
      <c r="A5" s="402" t="s">
        <v>8</v>
      </c>
      <c r="B5" s="386" t="s">
        <v>9</v>
      </c>
      <c r="C5" s="387" t="s">
        <v>1</v>
      </c>
      <c r="D5" s="387" t="s">
        <v>2</v>
      </c>
      <c r="E5" s="387" t="s">
        <v>3</v>
      </c>
      <c r="F5" s="387" t="s">
        <v>10</v>
      </c>
      <c r="G5" s="385" t="s">
        <v>477</v>
      </c>
      <c r="H5" s="387" t="s">
        <v>476</v>
      </c>
      <c r="I5" s="387" t="s">
        <v>4</v>
      </c>
      <c r="J5" s="387" t="s">
        <v>5</v>
      </c>
      <c r="K5" s="403" t="s">
        <v>6</v>
      </c>
      <c r="L5" s="385" t="str">
        <f>G5</f>
        <v>FINAL READING 30/11/2022</v>
      </c>
      <c r="M5" s="387" t="str">
        <f>H5</f>
        <v>INTIAL READING 01/11/2022</v>
      </c>
      <c r="N5" s="387" t="s">
        <v>4</v>
      </c>
      <c r="O5" s="387" t="s">
        <v>5</v>
      </c>
      <c r="P5" s="403" t="s">
        <v>6</v>
      </c>
      <c r="Q5" s="403" t="s">
        <v>270</v>
      </c>
    </row>
    <row r="6" spans="1:12" ht="1.5" customHeight="1" hidden="1" thickTop="1">
      <c r="A6" s="6"/>
      <c r="B6" s="7"/>
      <c r="C6" s="6"/>
      <c r="D6" s="6"/>
      <c r="E6" s="6"/>
      <c r="F6" s="6"/>
      <c r="L6" s="350"/>
    </row>
    <row r="7" spans="1:17" ht="15.75" customHeight="1" thickTop="1">
      <c r="A7" s="207"/>
      <c r="B7" s="260" t="s">
        <v>13</v>
      </c>
      <c r="C7" s="247"/>
      <c r="D7" s="266"/>
      <c r="E7" s="266"/>
      <c r="F7" s="247"/>
      <c r="G7" s="792"/>
      <c r="H7" s="412"/>
      <c r="I7" s="412"/>
      <c r="J7" s="412"/>
      <c r="K7" s="793"/>
      <c r="L7" s="792"/>
      <c r="M7" s="412"/>
      <c r="N7" s="412"/>
      <c r="O7" s="412"/>
      <c r="P7" s="794"/>
      <c r="Q7" s="408"/>
    </row>
    <row r="8" spans="1:17" ht="16.5" customHeight="1">
      <c r="A8" s="208">
        <v>1</v>
      </c>
      <c r="B8" s="261" t="s">
        <v>14</v>
      </c>
      <c r="C8" s="254">
        <v>4902497</v>
      </c>
      <c r="D8" s="264" t="s">
        <v>12</v>
      </c>
      <c r="E8" s="249" t="s">
        <v>305</v>
      </c>
      <c r="F8" s="254">
        <v>-1000</v>
      </c>
      <c r="G8" s="257">
        <v>156</v>
      </c>
      <c r="H8" s="258">
        <v>92</v>
      </c>
      <c r="I8" s="258">
        <f>G8-H8</f>
        <v>64</v>
      </c>
      <c r="J8" s="258">
        <f>$F8*I8</f>
        <v>-64000</v>
      </c>
      <c r="K8" s="259">
        <f>J8/1000000</f>
        <v>-0.064</v>
      </c>
      <c r="L8" s="257">
        <v>999318</v>
      </c>
      <c r="M8" s="258">
        <v>999304</v>
      </c>
      <c r="N8" s="258">
        <f>L8-M8</f>
        <v>14</v>
      </c>
      <c r="O8" s="258">
        <f>$F8*N8</f>
        <v>-14000</v>
      </c>
      <c r="P8" s="259">
        <f>O8/1000000</f>
        <v>-0.014</v>
      </c>
      <c r="Q8" s="773"/>
    </row>
    <row r="9" spans="1:17" ht="16.5">
      <c r="A9" s="208">
        <v>2</v>
      </c>
      <c r="B9" s="261" t="s">
        <v>336</v>
      </c>
      <c r="C9" s="254">
        <v>4864976</v>
      </c>
      <c r="D9" s="264" t="s">
        <v>12</v>
      </c>
      <c r="E9" s="249" t="s">
        <v>305</v>
      </c>
      <c r="F9" s="254">
        <v>-2000</v>
      </c>
      <c r="G9" s="257">
        <v>93885</v>
      </c>
      <c r="H9" s="258">
        <v>93436</v>
      </c>
      <c r="I9" s="258">
        <f>G9-H9</f>
        <v>449</v>
      </c>
      <c r="J9" s="258">
        <f>$F9*I9</f>
        <v>-898000</v>
      </c>
      <c r="K9" s="259">
        <f>J9/1000000</f>
        <v>-0.898</v>
      </c>
      <c r="L9" s="257">
        <v>5066</v>
      </c>
      <c r="M9" s="258">
        <v>5066</v>
      </c>
      <c r="N9" s="258">
        <f>L9-M9</f>
        <v>0</v>
      </c>
      <c r="O9" s="258">
        <f>$F9*N9</f>
        <v>0</v>
      </c>
      <c r="P9" s="259">
        <f>O9/1000000</f>
        <v>0</v>
      </c>
      <c r="Q9" s="349"/>
    </row>
    <row r="10" spans="1:17" ht="15.75" customHeight="1">
      <c r="A10" s="208">
        <v>3</v>
      </c>
      <c r="B10" s="261" t="s">
        <v>16</v>
      </c>
      <c r="C10" s="254">
        <v>4864924</v>
      </c>
      <c r="D10" s="264" t="s">
        <v>12</v>
      </c>
      <c r="E10" s="249" t="s">
        <v>305</v>
      </c>
      <c r="F10" s="254">
        <v>-1000</v>
      </c>
      <c r="G10" s="257">
        <v>17186</v>
      </c>
      <c r="H10" s="258">
        <v>16703</v>
      </c>
      <c r="I10" s="258">
        <f>G10-H10</f>
        <v>483</v>
      </c>
      <c r="J10" s="258">
        <f>$F10*I10</f>
        <v>-483000</v>
      </c>
      <c r="K10" s="259">
        <f>J10/1000000</f>
        <v>-0.483</v>
      </c>
      <c r="L10" s="257">
        <v>999735</v>
      </c>
      <c r="M10" s="258">
        <v>999733</v>
      </c>
      <c r="N10" s="258">
        <f>L10-M10</f>
        <v>2</v>
      </c>
      <c r="O10" s="258">
        <f>$F10*N10</f>
        <v>-2000</v>
      </c>
      <c r="P10" s="259">
        <f>O10/1000000</f>
        <v>-0.002</v>
      </c>
      <c r="Q10" s="345"/>
    </row>
    <row r="11" spans="1:17" ht="15.75" customHeight="1">
      <c r="A11" s="208">
        <v>4</v>
      </c>
      <c r="B11" s="261" t="s">
        <v>152</v>
      </c>
      <c r="C11" s="254">
        <v>5295184</v>
      </c>
      <c r="D11" s="264" t="s">
        <v>12</v>
      </c>
      <c r="E11" s="249" t="s">
        <v>305</v>
      </c>
      <c r="F11" s="254">
        <v>-1000</v>
      </c>
      <c r="G11" s="257">
        <v>90503</v>
      </c>
      <c r="H11" s="258">
        <v>87202</v>
      </c>
      <c r="I11" s="258">
        <f>G11-H11</f>
        <v>3301</v>
      </c>
      <c r="J11" s="258">
        <f>$F11*I11</f>
        <v>-3301000</v>
      </c>
      <c r="K11" s="259">
        <f>J11/1000000</f>
        <v>-3.301</v>
      </c>
      <c r="L11" s="257">
        <v>112116</v>
      </c>
      <c r="M11" s="258">
        <v>112114</v>
      </c>
      <c r="N11" s="258">
        <f>L11-M11</f>
        <v>2</v>
      </c>
      <c r="O11" s="258">
        <f>$F11*N11</f>
        <v>-2000</v>
      </c>
      <c r="P11" s="259">
        <f>O11/1000000</f>
        <v>-0.002</v>
      </c>
      <c r="Q11" s="345"/>
    </row>
    <row r="12" spans="1:17" ht="15.75" customHeight="1">
      <c r="A12" s="208"/>
      <c r="B12" s="261"/>
      <c r="C12" s="254"/>
      <c r="D12" s="264"/>
      <c r="E12" s="249"/>
      <c r="F12" s="254"/>
      <c r="G12" s="257"/>
      <c r="H12" s="258"/>
      <c r="I12" s="258"/>
      <c r="J12" s="258"/>
      <c r="K12" s="259">
        <v>-0.18</v>
      </c>
      <c r="L12" s="257"/>
      <c r="M12" s="258"/>
      <c r="N12" s="258"/>
      <c r="O12" s="258"/>
      <c r="P12" s="259"/>
      <c r="Q12" s="345" t="s">
        <v>492</v>
      </c>
    </row>
    <row r="13" spans="1:17" ht="15.75" customHeight="1">
      <c r="A13" s="208"/>
      <c r="B13" s="262" t="s">
        <v>17</v>
      </c>
      <c r="C13" s="254"/>
      <c r="D13" s="265"/>
      <c r="E13" s="265"/>
      <c r="F13" s="254"/>
      <c r="G13" s="257"/>
      <c r="H13" s="258"/>
      <c r="I13" s="258"/>
      <c r="J13" s="258"/>
      <c r="K13" s="259"/>
      <c r="L13" s="257"/>
      <c r="M13" s="258"/>
      <c r="N13" s="258"/>
      <c r="O13" s="258"/>
      <c r="P13" s="259"/>
      <c r="Q13" s="345"/>
    </row>
    <row r="14" spans="1:17" ht="15.75" customHeight="1">
      <c r="A14" s="208">
        <v>5</v>
      </c>
      <c r="B14" s="261" t="s">
        <v>14</v>
      </c>
      <c r="C14" s="254">
        <v>4864916</v>
      </c>
      <c r="D14" s="264" t="s">
        <v>12</v>
      </c>
      <c r="E14" s="249" t="s">
        <v>305</v>
      </c>
      <c r="F14" s="254">
        <v>-1000</v>
      </c>
      <c r="G14" s="257">
        <v>241</v>
      </c>
      <c r="H14" s="258">
        <v>118</v>
      </c>
      <c r="I14" s="258">
        <f>G14-H14</f>
        <v>123</v>
      </c>
      <c r="J14" s="258">
        <f>$F14*I14</f>
        <v>-123000</v>
      </c>
      <c r="K14" s="259">
        <f>J14/1000000</f>
        <v>-0.123</v>
      </c>
      <c r="L14" s="257">
        <v>984381</v>
      </c>
      <c r="M14" s="258">
        <v>984391</v>
      </c>
      <c r="N14" s="258">
        <f>L14-M14</f>
        <v>-10</v>
      </c>
      <c r="O14" s="258">
        <f>$F14*N14</f>
        <v>10000</v>
      </c>
      <c r="P14" s="259">
        <f>O14/1000000</f>
        <v>0.01</v>
      </c>
      <c r="Q14" s="345"/>
    </row>
    <row r="15" spans="1:17" ht="15.75" customHeight="1">
      <c r="A15" s="208">
        <v>6</v>
      </c>
      <c r="B15" s="261" t="s">
        <v>15</v>
      </c>
      <c r="C15" s="254">
        <v>5295137</v>
      </c>
      <c r="D15" s="264" t="s">
        <v>12</v>
      </c>
      <c r="E15" s="249" t="s">
        <v>305</v>
      </c>
      <c r="F15" s="254">
        <v>-1000</v>
      </c>
      <c r="G15" s="257">
        <v>917970</v>
      </c>
      <c r="H15" s="258">
        <v>917817</v>
      </c>
      <c r="I15" s="258">
        <f>G15-H15</f>
        <v>153</v>
      </c>
      <c r="J15" s="258">
        <f>$F15*I15</f>
        <v>-153000</v>
      </c>
      <c r="K15" s="259">
        <f>J15/1000000</f>
        <v>-0.153</v>
      </c>
      <c r="L15" s="257">
        <v>35179</v>
      </c>
      <c r="M15" s="258">
        <v>35177</v>
      </c>
      <c r="N15" s="258">
        <f>L15-M15</f>
        <v>2</v>
      </c>
      <c r="O15" s="258">
        <f>$F15*N15</f>
        <v>-2000</v>
      </c>
      <c r="P15" s="259">
        <f>O15/1000000</f>
        <v>-0.002</v>
      </c>
      <c r="Q15" s="345"/>
    </row>
    <row r="16" spans="1:17" ht="15.75" customHeight="1">
      <c r="A16" s="208"/>
      <c r="B16" s="261"/>
      <c r="C16" s="254"/>
      <c r="D16" s="264"/>
      <c r="E16" s="249"/>
      <c r="F16" s="254">
        <v>-1000</v>
      </c>
      <c r="G16" s="257"/>
      <c r="H16" s="258"/>
      <c r="I16" s="258"/>
      <c r="J16" s="258"/>
      <c r="K16" s="259"/>
      <c r="L16" s="257">
        <v>36002</v>
      </c>
      <c r="M16" s="258">
        <v>35864</v>
      </c>
      <c r="N16" s="258">
        <f>L16-M16</f>
        <v>138</v>
      </c>
      <c r="O16" s="258">
        <f>$F16*N16</f>
        <v>-138000</v>
      </c>
      <c r="P16" s="259">
        <f>O16/1000000</f>
        <v>-0.138</v>
      </c>
      <c r="Q16" s="345"/>
    </row>
    <row r="17" spans="1:17" ht="15.75" customHeight="1">
      <c r="A17" s="208"/>
      <c r="B17" s="261"/>
      <c r="C17" s="254"/>
      <c r="D17" s="264"/>
      <c r="E17" s="249"/>
      <c r="F17" s="254">
        <v>-1000</v>
      </c>
      <c r="G17" s="257"/>
      <c r="H17" s="258"/>
      <c r="I17" s="258"/>
      <c r="J17" s="258"/>
      <c r="K17" s="259"/>
      <c r="L17" s="257">
        <v>36419</v>
      </c>
      <c r="M17" s="258">
        <v>36334</v>
      </c>
      <c r="N17" s="258">
        <f>L17-M17</f>
        <v>85</v>
      </c>
      <c r="O17" s="258">
        <f>$F17*N17</f>
        <v>-85000</v>
      </c>
      <c r="P17" s="259">
        <f>O17/1000000</f>
        <v>-0.085</v>
      </c>
      <c r="Q17" s="345"/>
    </row>
    <row r="18" spans="1:17" ht="15.75" customHeight="1">
      <c r="A18" s="208"/>
      <c r="B18" s="261"/>
      <c r="C18" s="254"/>
      <c r="D18" s="264"/>
      <c r="E18" s="249"/>
      <c r="F18" s="254"/>
      <c r="G18" s="257"/>
      <c r="H18" s="258"/>
      <c r="I18" s="258"/>
      <c r="J18" s="258"/>
      <c r="K18" s="259"/>
      <c r="L18" s="257"/>
      <c r="M18" s="258"/>
      <c r="N18" s="258"/>
      <c r="O18" s="258"/>
      <c r="P18" s="259"/>
      <c r="Q18" s="345"/>
    </row>
    <row r="19" spans="1:17" ht="16.5" customHeight="1">
      <c r="A19" s="208"/>
      <c r="B19" s="262" t="s">
        <v>20</v>
      </c>
      <c r="C19" s="254"/>
      <c r="D19" s="265"/>
      <c r="E19" s="249"/>
      <c r="F19" s="254"/>
      <c r="G19" s="257"/>
      <c r="H19" s="258"/>
      <c r="I19" s="258"/>
      <c r="J19" s="258"/>
      <c r="K19" s="259"/>
      <c r="L19" s="257"/>
      <c r="M19" s="258"/>
      <c r="N19" s="258"/>
      <c r="O19" s="258"/>
      <c r="P19" s="259"/>
      <c r="Q19" s="345"/>
    </row>
    <row r="20" spans="1:17" ht="14.25" customHeight="1">
      <c r="A20" s="208">
        <v>7</v>
      </c>
      <c r="B20" s="261" t="s">
        <v>446</v>
      </c>
      <c r="C20" s="254">
        <v>4864964</v>
      </c>
      <c r="D20" s="264" t="s">
        <v>12</v>
      </c>
      <c r="E20" s="249" t="s">
        <v>305</v>
      </c>
      <c r="F20" s="254">
        <v>-1000</v>
      </c>
      <c r="G20" s="257">
        <v>23301</v>
      </c>
      <c r="H20" s="258">
        <v>22255</v>
      </c>
      <c r="I20" s="258">
        <f>G20-H20</f>
        <v>1046</v>
      </c>
      <c r="J20" s="258">
        <f>$F20*I20</f>
        <v>-1046000</v>
      </c>
      <c r="K20" s="259">
        <f>J20/1000000</f>
        <v>-1.046</v>
      </c>
      <c r="L20" s="257">
        <v>999664</v>
      </c>
      <c r="M20" s="258">
        <v>999664</v>
      </c>
      <c r="N20" s="258">
        <f>L20-M20</f>
        <v>0</v>
      </c>
      <c r="O20" s="258">
        <f>$F20*N20</f>
        <v>0</v>
      </c>
      <c r="P20" s="259">
        <f>O20/1000000</f>
        <v>0</v>
      </c>
      <c r="Q20" s="345"/>
    </row>
    <row r="21" spans="1:17" ht="13.5" customHeight="1">
      <c r="A21" s="208">
        <v>8</v>
      </c>
      <c r="B21" s="261" t="s">
        <v>15</v>
      </c>
      <c r="C21" s="254">
        <v>4865022</v>
      </c>
      <c r="D21" s="264" t="s">
        <v>12</v>
      </c>
      <c r="E21" s="249" t="s">
        <v>305</v>
      </c>
      <c r="F21" s="254">
        <v>-1000</v>
      </c>
      <c r="G21" s="257">
        <v>33205</v>
      </c>
      <c r="H21" s="258">
        <v>32348</v>
      </c>
      <c r="I21" s="258">
        <f>G21-H21</f>
        <v>857</v>
      </c>
      <c r="J21" s="258">
        <f>$F21*I21</f>
        <v>-857000</v>
      </c>
      <c r="K21" s="259">
        <f>J21/1000000</f>
        <v>-0.857</v>
      </c>
      <c r="L21" s="257">
        <v>997780</v>
      </c>
      <c r="M21" s="258">
        <v>997780</v>
      </c>
      <c r="N21" s="258">
        <f>L21-M21</f>
        <v>0</v>
      </c>
      <c r="O21" s="258">
        <f>$F21*N21</f>
        <v>0</v>
      </c>
      <c r="P21" s="259">
        <f>O21/1000000</f>
        <v>0</v>
      </c>
      <c r="Q21" s="353"/>
    </row>
    <row r="22" spans="1:17" ht="14.25" customHeight="1">
      <c r="A22" s="208">
        <v>9</v>
      </c>
      <c r="B22" s="261" t="s">
        <v>21</v>
      </c>
      <c r="C22" s="254">
        <v>4864997</v>
      </c>
      <c r="D22" s="264" t="s">
        <v>12</v>
      </c>
      <c r="E22" s="249" t="s">
        <v>305</v>
      </c>
      <c r="F22" s="254">
        <v>-1000</v>
      </c>
      <c r="G22" s="257">
        <v>26268</v>
      </c>
      <c r="H22" s="258">
        <v>24375</v>
      </c>
      <c r="I22" s="258">
        <f>G22-H22</f>
        <v>1893</v>
      </c>
      <c r="J22" s="258">
        <f>$F22*I22</f>
        <v>-1893000</v>
      </c>
      <c r="K22" s="259">
        <f>J22/1000000</f>
        <v>-1.893</v>
      </c>
      <c r="L22" s="257">
        <v>996587</v>
      </c>
      <c r="M22" s="258">
        <v>996587</v>
      </c>
      <c r="N22" s="258">
        <f>L22-M22</f>
        <v>0</v>
      </c>
      <c r="O22" s="258">
        <f>$F22*N22</f>
        <v>0</v>
      </c>
      <c r="P22" s="259">
        <f>O22/1000000</f>
        <v>0</v>
      </c>
      <c r="Q22" s="352"/>
    </row>
    <row r="23" spans="1:17" ht="13.5" customHeight="1">
      <c r="A23" s="208">
        <v>10</v>
      </c>
      <c r="B23" s="261" t="s">
        <v>22</v>
      </c>
      <c r="C23" s="254">
        <v>5295166</v>
      </c>
      <c r="D23" s="264" t="s">
        <v>12</v>
      </c>
      <c r="E23" s="249" t="s">
        <v>305</v>
      </c>
      <c r="F23" s="254">
        <v>-500</v>
      </c>
      <c r="G23" s="257">
        <v>8748</v>
      </c>
      <c r="H23" s="258">
        <v>5565</v>
      </c>
      <c r="I23" s="258">
        <f>G23-H23</f>
        <v>3183</v>
      </c>
      <c r="J23" s="258">
        <f>$F23*I23</f>
        <v>-1591500</v>
      </c>
      <c r="K23" s="259">
        <f>J23/1000000</f>
        <v>-1.5915</v>
      </c>
      <c r="L23" s="257">
        <v>813314</v>
      </c>
      <c r="M23" s="258">
        <v>813314</v>
      </c>
      <c r="N23" s="258">
        <f>L23-M23</f>
        <v>0</v>
      </c>
      <c r="O23" s="258">
        <f>$F23*N23</f>
        <v>0</v>
      </c>
      <c r="P23" s="259">
        <f>O23/1000000</f>
        <v>0</v>
      </c>
      <c r="Q23" s="345"/>
    </row>
    <row r="24" spans="1:17" ht="15.75" customHeight="1">
      <c r="A24" s="208"/>
      <c r="B24" s="262" t="s">
        <v>23</v>
      </c>
      <c r="C24" s="254"/>
      <c r="D24" s="265"/>
      <c r="E24" s="249"/>
      <c r="F24" s="254"/>
      <c r="G24" s="257"/>
      <c r="H24" s="258"/>
      <c r="I24" s="258"/>
      <c r="J24" s="258"/>
      <c r="K24" s="259"/>
      <c r="L24" s="257"/>
      <c r="M24" s="258"/>
      <c r="N24" s="258"/>
      <c r="O24" s="258"/>
      <c r="P24" s="259"/>
      <c r="Q24" s="345"/>
    </row>
    <row r="25" spans="1:17" ht="15.75" customHeight="1">
      <c r="A25" s="208">
        <v>11</v>
      </c>
      <c r="B25" s="261" t="s">
        <v>14</v>
      </c>
      <c r="C25" s="254">
        <v>4864930</v>
      </c>
      <c r="D25" s="264" t="s">
        <v>12</v>
      </c>
      <c r="E25" s="249" t="s">
        <v>305</v>
      </c>
      <c r="F25" s="254">
        <v>-1000</v>
      </c>
      <c r="G25" s="257">
        <v>5868</v>
      </c>
      <c r="H25" s="258">
        <v>5053</v>
      </c>
      <c r="I25" s="258">
        <f aca="true" t="shared" si="0" ref="I25:I31">G25-H25</f>
        <v>815</v>
      </c>
      <c r="J25" s="258">
        <f aca="true" t="shared" si="1" ref="J25:J31">$F25*I25</f>
        <v>-815000</v>
      </c>
      <c r="K25" s="259">
        <f aca="true" t="shared" si="2" ref="K25:K31">J25/1000000</f>
        <v>-0.815</v>
      </c>
      <c r="L25" s="257">
        <v>998340</v>
      </c>
      <c r="M25" s="258">
        <v>998340</v>
      </c>
      <c r="N25" s="258">
        <f aca="true" t="shared" si="3" ref="N25:N31">L25-M25</f>
        <v>0</v>
      </c>
      <c r="O25" s="258">
        <f aca="true" t="shared" si="4" ref="O25:O31">$F25*N25</f>
        <v>0</v>
      </c>
      <c r="P25" s="259">
        <f aca="true" t="shared" si="5" ref="P25:P31">O25/1000000</f>
        <v>0</v>
      </c>
      <c r="Q25" s="353"/>
    </row>
    <row r="26" spans="1:17" ht="15.75" customHeight="1">
      <c r="A26" s="208">
        <v>12</v>
      </c>
      <c r="B26" s="261" t="s">
        <v>24</v>
      </c>
      <c r="C26" s="254">
        <v>4865037</v>
      </c>
      <c r="D26" s="264" t="s">
        <v>12</v>
      </c>
      <c r="E26" s="249" t="s">
        <v>305</v>
      </c>
      <c r="F26" s="254">
        <v>-1000</v>
      </c>
      <c r="G26" s="257">
        <v>13548</v>
      </c>
      <c r="H26" s="258">
        <v>12091</v>
      </c>
      <c r="I26" s="258">
        <f>G26-H26</f>
        <v>1457</v>
      </c>
      <c r="J26" s="258">
        <f>$F26*I26</f>
        <v>-1457000</v>
      </c>
      <c r="K26" s="259">
        <f>J26/1000000</f>
        <v>-1.457</v>
      </c>
      <c r="L26" s="257">
        <v>999487</v>
      </c>
      <c r="M26" s="258">
        <v>999487</v>
      </c>
      <c r="N26" s="258">
        <f>L26-M26</f>
        <v>0</v>
      </c>
      <c r="O26" s="258">
        <f>$F26*N26</f>
        <v>0</v>
      </c>
      <c r="P26" s="259">
        <f>O26/1000000</f>
        <v>0</v>
      </c>
      <c r="Q26" s="353" t="s">
        <v>481</v>
      </c>
    </row>
    <row r="27" spans="1:17" ht="15.75" customHeight="1">
      <c r="A27" s="208"/>
      <c r="B27" s="261"/>
      <c r="C27" s="254">
        <v>4864917</v>
      </c>
      <c r="D27" s="264" t="s">
        <v>12</v>
      </c>
      <c r="E27" s="249" t="s">
        <v>305</v>
      </c>
      <c r="F27" s="254">
        <v>-1000</v>
      </c>
      <c r="G27" s="257">
        <v>3592</v>
      </c>
      <c r="H27" s="258">
        <v>53</v>
      </c>
      <c r="I27" s="258">
        <f>G27-H27</f>
        <v>3539</v>
      </c>
      <c r="J27" s="258">
        <f>$F27*I27</f>
        <v>-3539000</v>
      </c>
      <c r="K27" s="259">
        <f>J27/1000000</f>
        <v>-3.539</v>
      </c>
      <c r="L27" s="257">
        <v>99999</v>
      </c>
      <c r="M27" s="258">
        <v>100000</v>
      </c>
      <c r="N27" s="258">
        <f>L27-M27</f>
        <v>-1</v>
      </c>
      <c r="O27" s="258">
        <f>$F27*N27</f>
        <v>1000</v>
      </c>
      <c r="P27" s="259">
        <f>O27/1000000</f>
        <v>0.001</v>
      </c>
      <c r="Q27" s="353" t="s">
        <v>482</v>
      </c>
    </row>
    <row r="28" spans="1:17" ht="16.5">
      <c r="A28" s="208">
        <v>13</v>
      </c>
      <c r="B28" s="261" t="s">
        <v>21</v>
      </c>
      <c r="C28" s="254">
        <v>4864922</v>
      </c>
      <c r="D28" s="264" t="s">
        <v>12</v>
      </c>
      <c r="E28" s="249" t="s">
        <v>305</v>
      </c>
      <c r="F28" s="254">
        <v>-1000</v>
      </c>
      <c r="G28" s="257">
        <v>57034</v>
      </c>
      <c r="H28" s="258">
        <v>54930</v>
      </c>
      <c r="I28" s="258">
        <f t="shared" si="0"/>
        <v>2104</v>
      </c>
      <c r="J28" s="258">
        <f t="shared" si="1"/>
        <v>-2104000</v>
      </c>
      <c r="K28" s="259">
        <f t="shared" si="2"/>
        <v>-2.104</v>
      </c>
      <c r="L28" s="257">
        <v>996470</v>
      </c>
      <c r="M28" s="258">
        <v>996470</v>
      </c>
      <c r="N28" s="258">
        <f t="shared" si="3"/>
        <v>0</v>
      </c>
      <c r="O28" s="258">
        <f t="shared" si="4"/>
        <v>0</v>
      </c>
      <c r="P28" s="259">
        <f t="shared" si="5"/>
        <v>0</v>
      </c>
      <c r="Q28" s="352"/>
    </row>
    <row r="29" spans="1:17" ht="16.5">
      <c r="A29" s="208">
        <v>14</v>
      </c>
      <c r="B29" s="261" t="s">
        <v>22</v>
      </c>
      <c r="C29" s="254">
        <v>40001535</v>
      </c>
      <c r="D29" s="264" t="s">
        <v>12</v>
      </c>
      <c r="E29" s="249" t="s">
        <v>305</v>
      </c>
      <c r="F29" s="254">
        <v>-1</v>
      </c>
      <c r="G29" s="257">
        <v>30877</v>
      </c>
      <c r="H29" s="258">
        <v>30877</v>
      </c>
      <c r="I29" s="258">
        <f t="shared" si="0"/>
        <v>0</v>
      </c>
      <c r="J29" s="258">
        <f t="shared" si="1"/>
        <v>0</v>
      </c>
      <c r="K29" s="259">
        <f>J29/1000</f>
        <v>0</v>
      </c>
      <c r="L29" s="257">
        <v>99999712</v>
      </c>
      <c r="M29" s="258">
        <v>99999712</v>
      </c>
      <c r="N29" s="258">
        <f t="shared" si="3"/>
        <v>0</v>
      </c>
      <c r="O29" s="258">
        <f t="shared" si="4"/>
        <v>0</v>
      </c>
      <c r="P29" s="259">
        <f>O29/1000</f>
        <v>0</v>
      </c>
      <c r="Q29" s="352"/>
    </row>
    <row r="30" spans="1:17" ht="18.75" customHeight="1">
      <c r="A30" s="208">
        <v>15</v>
      </c>
      <c r="B30" s="261" t="s">
        <v>428</v>
      </c>
      <c r="C30" s="254">
        <v>4902494</v>
      </c>
      <c r="D30" s="264" t="s">
        <v>12</v>
      </c>
      <c r="E30" s="249" t="s">
        <v>305</v>
      </c>
      <c r="F30" s="254">
        <v>1000</v>
      </c>
      <c r="G30" s="257">
        <v>709089</v>
      </c>
      <c r="H30" s="258">
        <v>712393</v>
      </c>
      <c r="I30" s="258">
        <f t="shared" si="0"/>
        <v>-3304</v>
      </c>
      <c r="J30" s="258">
        <f t="shared" si="1"/>
        <v>-3304000</v>
      </c>
      <c r="K30" s="259">
        <f t="shared" si="2"/>
        <v>-3.304</v>
      </c>
      <c r="L30" s="257">
        <v>999745</v>
      </c>
      <c r="M30" s="258">
        <v>999745</v>
      </c>
      <c r="N30" s="258">
        <f t="shared" si="3"/>
        <v>0</v>
      </c>
      <c r="O30" s="258">
        <f t="shared" si="4"/>
        <v>0</v>
      </c>
      <c r="P30" s="259">
        <f t="shared" si="5"/>
        <v>0</v>
      </c>
      <c r="Q30" s="345"/>
    </row>
    <row r="31" spans="1:17" ht="18.75" customHeight="1">
      <c r="A31" s="208">
        <v>16</v>
      </c>
      <c r="B31" s="261" t="s">
        <v>427</v>
      </c>
      <c r="C31" s="254">
        <v>4902484</v>
      </c>
      <c r="D31" s="264" t="s">
        <v>12</v>
      </c>
      <c r="E31" s="249" t="s">
        <v>305</v>
      </c>
      <c r="F31" s="254">
        <v>500</v>
      </c>
      <c r="G31" s="257">
        <v>758815</v>
      </c>
      <c r="H31" s="258">
        <v>769654</v>
      </c>
      <c r="I31" s="258">
        <f t="shared" si="0"/>
        <v>-10839</v>
      </c>
      <c r="J31" s="258">
        <f t="shared" si="1"/>
        <v>-5419500</v>
      </c>
      <c r="K31" s="259">
        <f t="shared" si="2"/>
        <v>-5.4195</v>
      </c>
      <c r="L31" s="257">
        <v>999988</v>
      </c>
      <c r="M31" s="258">
        <v>999988</v>
      </c>
      <c r="N31" s="258">
        <f t="shared" si="3"/>
        <v>0</v>
      </c>
      <c r="O31" s="258">
        <f t="shared" si="4"/>
        <v>0</v>
      </c>
      <c r="P31" s="259">
        <f t="shared" si="5"/>
        <v>0</v>
      </c>
      <c r="Q31" s="345"/>
    </row>
    <row r="32" spans="1:17" ht="18.75" customHeight="1">
      <c r="A32" s="208"/>
      <c r="B32" s="262" t="s">
        <v>393</v>
      </c>
      <c r="C32" s="254"/>
      <c r="D32" s="264"/>
      <c r="E32" s="249"/>
      <c r="F32" s="254"/>
      <c r="G32" s="257"/>
      <c r="H32" s="258"/>
      <c r="I32" s="258"/>
      <c r="J32" s="258"/>
      <c r="K32" s="259"/>
      <c r="L32" s="257"/>
      <c r="M32" s="258"/>
      <c r="N32" s="258"/>
      <c r="O32" s="258"/>
      <c r="P32" s="259"/>
      <c r="Q32" s="345"/>
    </row>
    <row r="33" spans="1:17" ht="15.75" customHeight="1">
      <c r="A33" s="208">
        <v>17</v>
      </c>
      <c r="B33" s="261" t="s">
        <v>14</v>
      </c>
      <c r="C33" s="254">
        <v>4864963</v>
      </c>
      <c r="D33" s="264" t="s">
        <v>12</v>
      </c>
      <c r="E33" s="249" t="s">
        <v>305</v>
      </c>
      <c r="F33" s="254">
        <v>-1000</v>
      </c>
      <c r="G33" s="257">
        <v>15352</v>
      </c>
      <c r="H33" s="258">
        <v>15141</v>
      </c>
      <c r="I33" s="258">
        <f>G33-H33</f>
        <v>211</v>
      </c>
      <c r="J33" s="258">
        <f>$F33*I33</f>
        <v>-211000</v>
      </c>
      <c r="K33" s="259">
        <f>J33/1000000</f>
        <v>-0.211</v>
      </c>
      <c r="L33" s="257">
        <v>997993</v>
      </c>
      <c r="M33" s="258">
        <v>997980</v>
      </c>
      <c r="N33" s="258">
        <f>L33-M33</f>
        <v>13</v>
      </c>
      <c r="O33" s="258">
        <f>$F33*N33</f>
        <v>-13000</v>
      </c>
      <c r="P33" s="259">
        <f>O33/1000000</f>
        <v>-0.013</v>
      </c>
      <c r="Q33" s="345"/>
    </row>
    <row r="34" spans="1:17" ht="15.75" customHeight="1">
      <c r="A34" s="208">
        <v>18</v>
      </c>
      <c r="B34" s="261" t="s">
        <v>15</v>
      </c>
      <c r="C34" s="254">
        <v>5128462</v>
      </c>
      <c r="D34" s="264" t="s">
        <v>12</v>
      </c>
      <c r="E34" s="249" t="s">
        <v>305</v>
      </c>
      <c r="F34" s="254">
        <v>-500</v>
      </c>
      <c r="G34" s="257">
        <v>79900</v>
      </c>
      <c r="H34" s="258">
        <v>79236</v>
      </c>
      <c r="I34" s="258">
        <f>G34-H34</f>
        <v>664</v>
      </c>
      <c r="J34" s="258">
        <f>$F34*I34</f>
        <v>-332000</v>
      </c>
      <c r="K34" s="259">
        <f>J34/1000000</f>
        <v>-0.332</v>
      </c>
      <c r="L34" s="257">
        <v>1000002</v>
      </c>
      <c r="M34" s="258">
        <v>999964</v>
      </c>
      <c r="N34" s="258">
        <f>L34-M34</f>
        <v>38</v>
      </c>
      <c r="O34" s="258">
        <f>$F34*N34</f>
        <v>-19000</v>
      </c>
      <c r="P34" s="259">
        <f>O34/1000000</f>
        <v>-0.019</v>
      </c>
      <c r="Q34" s="345"/>
    </row>
    <row r="35" spans="1:17" ht="15.75" customHeight="1">
      <c r="A35" s="208">
        <v>19</v>
      </c>
      <c r="B35" s="261" t="s">
        <v>16</v>
      </c>
      <c r="C35" s="254">
        <v>4865052</v>
      </c>
      <c r="D35" s="264" t="s">
        <v>12</v>
      </c>
      <c r="E35" s="249" t="s">
        <v>305</v>
      </c>
      <c r="F35" s="254">
        <v>-1000</v>
      </c>
      <c r="G35" s="257">
        <v>61646</v>
      </c>
      <c r="H35" s="258">
        <v>61288</v>
      </c>
      <c r="I35" s="258">
        <f>G35-H35</f>
        <v>358</v>
      </c>
      <c r="J35" s="258">
        <f>$F35*I35</f>
        <v>-358000</v>
      </c>
      <c r="K35" s="259">
        <f>J35/1000000</f>
        <v>-0.358</v>
      </c>
      <c r="L35" s="257">
        <v>999134</v>
      </c>
      <c r="M35" s="258">
        <v>999110</v>
      </c>
      <c r="N35" s="258">
        <f>L35-M35</f>
        <v>24</v>
      </c>
      <c r="O35" s="258">
        <f>$F35*N35</f>
        <v>-24000</v>
      </c>
      <c r="P35" s="259">
        <f>O35/1000000</f>
        <v>-0.024</v>
      </c>
      <c r="Q35" s="345"/>
    </row>
    <row r="36" spans="1:17" ht="15.75" customHeight="1">
      <c r="A36" s="208"/>
      <c r="B36" s="262" t="s">
        <v>25</v>
      </c>
      <c r="C36" s="254"/>
      <c r="D36" s="265"/>
      <c r="E36" s="249"/>
      <c r="F36" s="254"/>
      <c r="G36" s="257"/>
      <c r="H36" s="258"/>
      <c r="I36" s="258"/>
      <c r="J36" s="258"/>
      <c r="K36" s="259"/>
      <c r="L36" s="257"/>
      <c r="M36" s="258"/>
      <c r="N36" s="258"/>
      <c r="O36" s="258"/>
      <c r="P36" s="259"/>
      <c r="Q36" s="345"/>
    </row>
    <row r="37" spans="1:17" ht="15.75" customHeight="1">
      <c r="A37" s="208">
        <v>20</v>
      </c>
      <c r="B37" s="261" t="s">
        <v>388</v>
      </c>
      <c r="C37" s="254">
        <v>4864836</v>
      </c>
      <c r="D37" s="264" t="s">
        <v>12</v>
      </c>
      <c r="E37" s="249" t="s">
        <v>305</v>
      </c>
      <c r="F37" s="254">
        <v>1000</v>
      </c>
      <c r="G37" s="257">
        <v>998646</v>
      </c>
      <c r="H37" s="258">
        <v>998646</v>
      </c>
      <c r="I37" s="258">
        <f aca="true" t="shared" si="6" ref="I37:I44">G37-H37</f>
        <v>0</v>
      </c>
      <c r="J37" s="258">
        <f aca="true" t="shared" si="7" ref="J37:J44">$F37*I37</f>
        <v>0</v>
      </c>
      <c r="K37" s="259">
        <f aca="true" t="shared" si="8" ref="K37:K44">J37/1000000</f>
        <v>0</v>
      </c>
      <c r="L37" s="257">
        <v>986814</v>
      </c>
      <c r="M37" s="258">
        <v>986990</v>
      </c>
      <c r="N37" s="258">
        <f aca="true" t="shared" si="9" ref="N37:N44">L37-M37</f>
        <v>-176</v>
      </c>
      <c r="O37" s="258">
        <f aca="true" t="shared" si="10" ref="O37:O44">$F37*N37</f>
        <v>-176000</v>
      </c>
      <c r="P37" s="259">
        <f aca="true" t="shared" si="11" ref="P37:P44">O37/1000000</f>
        <v>-0.176</v>
      </c>
      <c r="Q37" s="366"/>
    </row>
    <row r="38" spans="1:17" ht="15.75" customHeight="1">
      <c r="A38" s="208">
        <v>21</v>
      </c>
      <c r="B38" s="261" t="s">
        <v>26</v>
      </c>
      <c r="C38" s="254">
        <v>4865182</v>
      </c>
      <c r="D38" s="264" t="s">
        <v>12</v>
      </c>
      <c r="E38" s="249" t="s">
        <v>305</v>
      </c>
      <c r="F38" s="254">
        <v>4000</v>
      </c>
      <c r="G38" s="257">
        <v>999593</v>
      </c>
      <c r="H38" s="258">
        <v>999593</v>
      </c>
      <c r="I38" s="258">
        <f t="shared" si="6"/>
        <v>0</v>
      </c>
      <c r="J38" s="258">
        <f t="shared" si="7"/>
        <v>0</v>
      </c>
      <c r="K38" s="259">
        <f t="shared" si="8"/>
        <v>0</v>
      </c>
      <c r="L38" s="257">
        <v>999647</v>
      </c>
      <c r="M38" s="258">
        <v>999664</v>
      </c>
      <c r="N38" s="258">
        <f t="shared" si="9"/>
        <v>-17</v>
      </c>
      <c r="O38" s="258">
        <f t="shared" si="10"/>
        <v>-68000</v>
      </c>
      <c r="P38" s="259">
        <f t="shared" si="11"/>
        <v>-0.068</v>
      </c>
      <c r="Q38" s="345"/>
    </row>
    <row r="39" spans="1:17" ht="15.75" customHeight="1">
      <c r="A39" s="208">
        <v>22</v>
      </c>
      <c r="B39" s="261" t="s">
        <v>27</v>
      </c>
      <c r="C39" s="254">
        <v>4864880</v>
      </c>
      <c r="D39" s="264" t="s">
        <v>12</v>
      </c>
      <c r="E39" s="249" t="s">
        <v>305</v>
      </c>
      <c r="F39" s="254">
        <v>500</v>
      </c>
      <c r="G39" s="257">
        <v>1994</v>
      </c>
      <c r="H39" s="258">
        <v>1994</v>
      </c>
      <c r="I39" s="258">
        <f t="shared" si="6"/>
        <v>0</v>
      </c>
      <c r="J39" s="258">
        <f t="shared" si="7"/>
        <v>0</v>
      </c>
      <c r="K39" s="259">
        <f t="shared" si="8"/>
        <v>0</v>
      </c>
      <c r="L39" s="257">
        <v>16966</v>
      </c>
      <c r="M39" s="258">
        <v>16913</v>
      </c>
      <c r="N39" s="258">
        <f t="shared" si="9"/>
        <v>53</v>
      </c>
      <c r="O39" s="258">
        <f t="shared" si="10"/>
        <v>26500</v>
      </c>
      <c r="P39" s="259">
        <f t="shared" si="11"/>
        <v>0.0265</v>
      </c>
      <c r="Q39" s="345"/>
    </row>
    <row r="40" spans="1:17" ht="15.75" customHeight="1">
      <c r="A40" s="208">
        <v>23</v>
      </c>
      <c r="B40" s="261" t="s">
        <v>28</v>
      </c>
      <c r="C40" s="254">
        <v>5295128</v>
      </c>
      <c r="D40" s="264" t="s">
        <v>12</v>
      </c>
      <c r="E40" s="249" t="s">
        <v>305</v>
      </c>
      <c r="F40" s="254">
        <v>50</v>
      </c>
      <c r="G40" s="257">
        <v>91331</v>
      </c>
      <c r="H40" s="258">
        <v>91330</v>
      </c>
      <c r="I40" s="258">
        <f t="shared" si="6"/>
        <v>1</v>
      </c>
      <c r="J40" s="258">
        <f t="shared" si="7"/>
        <v>50</v>
      </c>
      <c r="K40" s="259">
        <f t="shared" si="8"/>
        <v>5E-05</v>
      </c>
      <c r="L40" s="257">
        <v>421137</v>
      </c>
      <c r="M40" s="258">
        <v>420327</v>
      </c>
      <c r="N40" s="258">
        <f t="shared" si="9"/>
        <v>810</v>
      </c>
      <c r="O40" s="258">
        <f t="shared" si="10"/>
        <v>40500</v>
      </c>
      <c r="P40" s="259">
        <f t="shared" si="11"/>
        <v>0.0405</v>
      </c>
      <c r="Q40" s="345"/>
    </row>
    <row r="41" spans="1:17" ht="15.75" customHeight="1">
      <c r="A41" s="208">
        <v>24</v>
      </c>
      <c r="B41" s="261" t="s">
        <v>29</v>
      </c>
      <c r="C41" s="254">
        <v>4864865</v>
      </c>
      <c r="D41" s="264" t="s">
        <v>12</v>
      </c>
      <c r="E41" s="249" t="s">
        <v>305</v>
      </c>
      <c r="F41" s="254">
        <v>1000</v>
      </c>
      <c r="G41" s="257">
        <v>998589</v>
      </c>
      <c r="H41" s="258">
        <v>998589</v>
      </c>
      <c r="I41" s="258">
        <f t="shared" si="6"/>
        <v>0</v>
      </c>
      <c r="J41" s="258">
        <f t="shared" si="7"/>
        <v>0</v>
      </c>
      <c r="K41" s="259">
        <f t="shared" si="8"/>
        <v>0</v>
      </c>
      <c r="L41" s="257">
        <v>993234</v>
      </c>
      <c r="M41" s="258">
        <v>993362</v>
      </c>
      <c r="N41" s="258">
        <f t="shared" si="9"/>
        <v>-128</v>
      </c>
      <c r="O41" s="258">
        <f t="shared" si="10"/>
        <v>-128000</v>
      </c>
      <c r="P41" s="259">
        <f t="shared" si="11"/>
        <v>-0.128</v>
      </c>
      <c r="Q41" s="353"/>
    </row>
    <row r="42" spans="1:17" ht="15.75" customHeight="1">
      <c r="A42" s="208">
        <v>25</v>
      </c>
      <c r="B42" s="261" t="s">
        <v>330</v>
      </c>
      <c r="C42" s="254">
        <v>4864898</v>
      </c>
      <c r="D42" s="264" t="s">
        <v>12</v>
      </c>
      <c r="E42" s="249" t="s">
        <v>305</v>
      </c>
      <c r="F42" s="254">
        <v>500</v>
      </c>
      <c r="G42" s="257">
        <v>998335</v>
      </c>
      <c r="H42" s="258">
        <v>998335</v>
      </c>
      <c r="I42" s="258">
        <f t="shared" si="6"/>
        <v>0</v>
      </c>
      <c r="J42" s="258">
        <f t="shared" si="7"/>
        <v>0</v>
      </c>
      <c r="K42" s="259">
        <f t="shared" si="8"/>
        <v>0</v>
      </c>
      <c r="L42" s="257">
        <v>991061</v>
      </c>
      <c r="M42" s="258">
        <v>991030</v>
      </c>
      <c r="N42" s="258">
        <f t="shared" si="9"/>
        <v>31</v>
      </c>
      <c r="O42" s="258">
        <f t="shared" si="10"/>
        <v>15500</v>
      </c>
      <c r="P42" s="259">
        <f t="shared" si="11"/>
        <v>0.0155</v>
      </c>
      <c r="Q42" s="546" t="s">
        <v>481</v>
      </c>
    </row>
    <row r="43" spans="1:17" ht="15.75" customHeight="1">
      <c r="A43" s="208"/>
      <c r="B43" s="261"/>
      <c r="C43" s="254">
        <v>4865117</v>
      </c>
      <c r="D43" s="264" t="s">
        <v>12</v>
      </c>
      <c r="E43" s="249" t="s">
        <v>305</v>
      </c>
      <c r="F43" s="687">
        <v>1333.333</v>
      </c>
      <c r="G43" s="257">
        <v>0</v>
      </c>
      <c r="H43" s="258">
        <v>0</v>
      </c>
      <c r="I43" s="258">
        <f t="shared" si="6"/>
        <v>0</v>
      </c>
      <c r="J43" s="258">
        <f t="shared" si="7"/>
        <v>0</v>
      </c>
      <c r="K43" s="259">
        <f t="shared" si="8"/>
        <v>0</v>
      </c>
      <c r="L43" s="257">
        <v>999818</v>
      </c>
      <c r="M43" s="258">
        <v>999999</v>
      </c>
      <c r="N43" s="258">
        <f t="shared" si="9"/>
        <v>-181</v>
      </c>
      <c r="O43" s="258">
        <f t="shared" si="10"/>
        <v>-241333.27300000002</v>
      </c>
      <c r="P43" s="259">
        <f t="shared" si="11"/>
        <v>-0.24133327300000001</v>
      </c>
      <c r="Q43" s="546" t="s">
        <v>484</v>
      </c>
    </row>
    <row r="44" spans="1:17" ht="15.75" customHeight="1">
      <c r="A44" s="208">
        <v>26</v>
      </c>
      <c r="B44" s="261" t="s">
        <v>370</v>
      </c>
      <c r="C44" s="254">
        <v>4864846</v>
      </c>
      <c r="D44" s="264" t="s">
        <v>12</v>
      </c>
      <c r="E44" s="249" t="s">
        <v>305</v>
      </c>
      <c r="F44" s="254">
        <v>1000</v>
      </c>
      <c r="G44" s="257">
        <v>999977</v>
      </c>
      <c r="H44" s="258">
        <v>1000003</v>
      </c>
      <c r="I44" s="258">
        <f t="shared" si="6"/>
        <v>-26</v>
      </c>
      <c r="J44" s="258">
        <f t="shared" si="7"/>
        <v>-26000</v>
      </c>
      <c r="K44" s="259">
        <f t="shared" si="8"/>
        <v>-0.026</v>
      </c>
      <c r="L44" s="257">
        <v>999989</v>
      </c>
      <c r="M44" s="258">
        <v>999990</v>
      </c>
      <c r="N44" s="258">
        <f t="shared" si="9"/>
        <v>-1</v>
      </c>
      <c r="O44" s="258">
        <f t="shared" si="10"/>
        <v>-1000</v>
      </c>
      <c r="P44" s="259">
        <f t="shared" si="11"/>
        <v>-0.001</v>
      </c>
      <c r="Q44" s="352"/>
    </row>
    <row r="45" spans="1:17" ht="15.75" customHeight="1">
      <c r="A45" s="208"/>
      <c r="B45" s="263" t="s">
        <v>30</v>
      </c>
      <c r="C45" s="254"/>
      <c r="D45" s="264"/>
      <c r="E45" s="249"/>
      <c r="F45" s="254"/>
      <c r="G45" s="257"/>
      <c r="H45" s="258"/>
      <c r="I45" s="258"/>
      <c r="J45" s="258"/>
      <c r="K45" s="259"/>
      <c r="L45" s="257"/>
      <c r="M45" s="258"/>
      <c r="N45" s="258"/>
      <c r="O45" s="258"/>
      <c r="P45" s="259"/>
      <c r="Q45" s="345"/>
    </row>
    <row r="46" spans="1:17" ht="13.5" customHeight="1">
      <c r="A46" s="208">
        <v>27</v>
      </c>
      <c r="B46" s="261" t="s">
        <v>327</v>
      </c>
      <c r="C46" s="254">
        <v>5128473</v>
      </c>
      <c r="D46" s="264" t="s">
        <v>12</v>
      </c>
      <c r="E46" s="249" t="s">
        <v>305</v>
      </c>
      <c r="F46" s="254">
        <v>1000</v>
      </c>
      <c r="G46" s="257">
        <v>983437</v>
      </c>
      <c r="H46" s="258">
        <v>985507</v>
      </c>
      <c r="I46" s="258">
        <f>G46-H46</f>
        <v>-2070</v>
      </c>
      <c r="J46" s="258">
        <f>$F46*I46</f>
        <v>-2070000</v>
      </c>
      <c r="K46" s="259">
        <f>J46/1000000</f>
        <v>-2.07</v>
      </c>
      <c r="L46" s="257">
        <v>997878</v>
      </c>
      <c r="M46" s="258">
        <v>997878</v>
      </c>
      <c r="N46" s="258">
        <f>L46-M46</f>
        <v>0</v>
      </c>
      <c r="O46" s="258">
        <f>$F46*N46</f>
        <v>0</v>
      </c>
      <c r="P46" s="259">
        <f>O46/1000000</f>
        <v>0</v>
      </c>
      <c r="Q46" s="352"/>
    </row>
    <row r="47" spans="1:17" ht="13.5" customHeight="1">
      <c r="A47" s="208">
        <v>28</v>
      </c>
      <c r="B47" s="261" t="s">
        <v>328</v>
      </c>
      <c r="C47" s="254">
        <v>4902482</v>
      </c>
      <c r="D47" s="264" t="s">
        <v>12</v>
      </c>
      <c r="E47" s="249" t="s">
        <v>305</v>
      </c>
      <c r="F47" s="254">
        <v>500</v>
      </c>
      <c r="G47" s="257">
        <v>897428</v>
      </c>
      <c r="H47" s="258">
        <v>900383</v>
      </c>
      <c r="I47" s="258">
        <f>G47-H47</f>
        <v>-2955</v>
      </c>
      <c r="J47" s="258">
        <f>$F47*I47</f>
        <v>-1477500</v>
      </c>
      <c r="K47" s="259">
        <f>J47/1000000</f>
        <v>-1.4775</v>
      </c>
      <c r="L47" s="257">
        <v>999244</v>
      </c>
      <c r="M47" s="258">
        <v>999244</v>
      </c>
      <c r="N47" s="258">
        <f>L47-M47</f>
        <v>0</v>
      </c>
      <c r="O47" s="258">
        <f>$F47*N47</f>
        <v>0</v>
      </c>
      <c r="P47" s="259">
        <f>O47/1000000</f>
        <v>0</v>
      </c>
      <c r="Q47" s="352"/>
    </row>
    <row r="48" spans="1:17" ht="13.5" customHeight="1">
      <c r="A48" s="208">
        <v>29</v>
      </c>
      <c r="B48" s="261" t="s">
        <v>31</v>
      </c>
      <c r="C48" s="254">
        <v>4864791</v>
      </c>
      <c r="D48" s="264" t="s">
        <v>12</v>
      </c>
      <c r="E48" s="249" t="s">
        <v>305</v>
      </c>
      <c r="F48" s="254">
        <v>266.67</v>
      </c>
      <c r="G48" s="257">
        <v>992427</v>
      </c>
      <c r="H48" s="258">
        <v>993249</v>
      </c>
      <c r="I48" s="209">
        <f>G48-H48</f>
        <v>-822</v>
      </c>
      <c r="J48" s="209">
        <f>$F48*I48</f>
        <v>-219202.74000000002</v>
      </c>
      <c r="K48" s="619">
        <f>J48/1000000</f>
        <v>-0.21920274</v>
      </c>
      <c r="L48" s="257">
        <v>392</v>
      </c>
      <c r="M48" s="258">
        <v>392</v>
      </c>
      <c r="N48" s="209">
        <f>L48-M48</f>
        <v>0</v>
      </c>
      <c r="O48" s="209">
        <f>$F48*N48</f>
        <v>0</v>
      </c>
      <c r="P48" s="619">
        <f>O48/1000000</f>
        <v>0</v>
      </c>
      <c r="Q48" s="366"/>
    </row>
    <row r="49" spans="1:17" ht="13.5" customHeight="1">
      <c r="A49" s="208">
        <v>30</v>
      </c>
      <c r="B49" s="261" t="s">
        <v>32</v>
      </c>
      <c r="C49" s="254">
        <v>4864867</v>
      </c>
      <c r="D49" s="264" t="s">
        <v>12</v>
      </c>
      <c r="E49" s="249" t="s">
        <v>305</v>
      </c>
      <c r="F49" s="254">
        <v>500</v>
      </c>
      <c r="G49" s="257">
        <v>2176</v>
      </c>
      <c r="H49" s="258">
        <v>2200</v>
      </c>
      <c r="I49" s="258">
        <f>G49-H49</f>
        <v>-24</v>
      </c>
      <c r="J49" s="258">
        <f>$F49*I49</f>
        <v>-12000</v>
      </c>
      <c r="K49" s="259">
        <f>J49/1000000</f>
        <v>-0.012</v>
      </c>
      <c r="L49" s="257">
        <v>2324</v>
      </c>
      <c r="M49" s="258">
        <v>2325</v>
      </c>
      <c r="N49" s="258">
        <f>L49-M49</f>
        <v>-1</v>
      </c>
      <c r="O49" s="258">
        <f>$F49*N49</f>
        <v>-500</v>
      </c>
      <c r="P49" s="259">
        <f>O49/1000000</f>
        <v>-0.0005</v>
      </c>
      <c r="Q49" s="345"/>
    </row>
    <row r="50" spans="1:17" ht="13.5" customHeight="1">
      <c r="A50" s="208"/>
      <c r="B50" s="262" t="s">
        <v>33</v>
      </c>
      <c r="C50" s="254"/>
      <c r="D50" s="265"/>
      <c r="E50" s="249"/>
      <c r="F50" s="254"/>
      <c r="G50" s="257"/>
      <c r="H50" s="258"/>
      <c r="I50" s="258"/>
      <c r="J50" s="258"/>
      <c r="K50" s="259"/>
      <c r="L50" s="257"/>
      <c r="M50" s="258"/>
      <c r="N50" s="258"/>
      <c r="O50" s="258"/>
      <c r="P50" s="259"/>
      <c r="Q50" s="345"/>
    </row>
    <row r="51" spans="1:17" ht="13.5" customHeight="1">
      <c r="A51" s="208">
        <v>31</v>
      </c>
      <c r="B51" s="261" t="s">
        <v>34</v>
      </c>
      <c r="C51" s="254">
        <v>4865041</v>
      </c>
      <c r="D51" s="264" t="s">
        <v>12</v>
      </c>
      <c r="E51" s="249" t="s">
        <v>305</v>
      </c>
      <c r="F51" s="254">
        <v>-1000</v>
      </c>
      <c r="G51" s="257">
        <v>55687</v>
      </c>
      <c r="H51" s="258">
        <v>54864</v>
      </c>
      <c r="I51" s="258">
        <f>G51-H51</f>
        <v>823</v>
      </c>
      <c r="J51" s="258">
        <f>$F51*I51</f>
        <v>-823000</v>
      </c>
      <c r="K51" s="259">
        <f>J51/1000000</f>
        <v>-0.823</v>
      </c>
      <c r="L51" s="257">
        <v>995614</v>
      </c>
      <c r="M51" s="258">
        <v>995614</v>
      </c>
      <c r="N51" s="258">
        <f>L51-M51</f>
        <v>0</v>
      </c>
      <c r="O51" s="258">
        <f>$F51*N51</f>
        <v>0</v>
      </c>
      <c r="P51" s="259">
        <f>O51/1000000</f>
        <v>0</v>
      </c>
      <c r="Q51" s="345"/>
    </row>
    <row r="52" spans="1:17" ht="13.5" customHeight="1">
      <c r="A52" s="208">
        <v>32</v>
      </c>
      <c r="B52" s="261" t="s">
        <v>15</v>
      </c>
      <c r="C52" s="254">
        <v>4902499</v>
      </c>
      <c r="D52" s="264" t="s">
        <v>12</v>
      </c>
      <c r="E52" s="249" t="s">
        <v>305</v>
      </c>
      <c r="F52" s="254">
        <v>-1000</v>
      </c>
      <c r="G52" s="257">
        <v>1786</v>
      </c>
      <c r="H52" s="258">
        <v>1199</v>
      </c>
      <c r="I52" s="258">
        <f>G52-H52</f>
        <v>587</v>
      </c>
      <c r="J52" s="258">
        <f>$F52*I52</f>
        <v>-587000</v>
      </c>
      <c r="K52" s="259">
        <f>J52/1000000</f>
        <v>-0.587</v>
      </c>
      <c r="L52" s="257">
        <v>999883</v>
      </c>
      <c r="M52" s="258">
        <v>999882</v>
      </c>
      <c r="N52" s="258">
        <f>L52-M52</f>
        <v>1</v>
      </c>
      <c r="O52" s="258">
        <f>$F52*N52</f>
        <v>-1000</v>
      </c>
      <c r="P52" s="259">
        <f>O52/1000000</f>
        <v>-0.001</v>
      </c>
      <c r="Q52" s="342"/>
    </row>
    <row r="53" spans="1:17" ht="13.5" customHeight="1">
      <c r="A53" s="208">
        <v>33</v>
      </c>
      <c r="B53" s="261" t="s">
        <v>16</v>
      </c>
      <c r="C53" s="254">
        <v>4864788</v>
      </c>
      <c r="D53" s="264" t="s">
        <v>12</v>
      </c>
      <c r="E53" s="249" t="s">
        <v>305</v>
      </c>
      <c r="F53" s="254">
        <v>-2000</v>
      </c>
      <c r="G53" s="257">
        <v>30395</v>
      </c>
      <c r="H53" s="258">
        <v>27797</v>
      </c>
      <c r="I53" s="258">
        <f>G53-H53</f>
        <v>2598</v>
      </c>
      <c r="J53" s="258">
        <f>$F53*I53</f>
        <v>-5196000</v>
      </c>
      <c r="K53" s="259">
        <f>J53/1000000</f>
        <v>-5.196</v>
      </c>
      <c r="L53" s="257">
        <v>999501</v>
      </c>
      <c r="M53" s="258">
        <v>999501</v>
      </c>
      <c r="N53" s="258">
        <f>L53-M53</f>
        <v>0</v>
      </c>
      <c r="O53" s="258">
        <f>$F53*N53</f>
        <v>0</v>
      </c>
      <c r="P53" s="259">
        <f>O53/1000000</f>
        <v>0</v>
      </c>
      <c r="Q53" s="342"/>
    </row>
    <row r="54" spans="1:17" ht="14.25" customHeight="1">
      <c r="A54" s="208"/>
      <c r="B54" s="262" t="s">
        <v>35</v>
      </c>
      <c r="C54" s="254"/>
      <c r="D54" s="265"/>
      <c r="E54" s="249"/>
      <c r="F54" s="254"/>
      <c r="G54" s="257"/>
      <c r="H54" s="258"/>
      <c r="I54" s="258"/>
      <c r="J54" s="258"/>
      <c r="K54" s="259"/>
      <c r="L54" s="257"/>
      <c r="M54" s="258"/>
      <c r="N54" s="258"/>
      <c r="O54" s="258"/>
      <c r="P54" s="259"/>
      <c r="Q54" s="345"/>
    </row>
    <row r="55" spans="1:17" ht="15.75" customHeight="1">
      <c r="A55" s="208">
        <v>34</v>
      </c>
      <c r="B55" s="261" t="s">
        <v>36</v>
      </c>
      <c r="C55" s="254">
        <v>4864911</v>
      </c>
      <c r="D55" s="264" t="s">
        <v>12</v>
      </c>
      <c r="E55" s="249" t="s">
        <v>305</v>
      </c>
      <c r="F55" s="254">
        <v>-1000</v>
      </c>
      <c r="G55" s="257">
        <v>81000</v>
      </c>
      <c r="H55" s="258">
        <v>77947</v>
      </c>
      <c r="I55" s="258">
        <f>G55-H55</f>
        <v>3053</v>
      </c>
      <c r="J55" s="258">
        <f>$F55*I55</f>
        <v>-3053000</v>
      </c>
      <c r="K55" s="259">
        <f>J55/1000000</f>
        <v>-3.053</v>
      </c>
      <c r="L55" s="257">
        <v>995796</v>
      </c>
      <c r="M55" s="258">
        <v>995796</v>
      </c>
      <c r="N55" s="258">
        <f>L55-M55</f>
        <v>0</v>
      </c>
      <c r="O55" s="258">
        <f>$F55*N55</f>
        <v>0</v>
      </c>
      <c r="P55" s="259">
        <f>O55/1000000</f>
        <v>0</v>
      </c>
      <c r="Q55" s="345"/>
    </row>
    <row r="56" spans="1:17" ht="15.75" customHeight="1">
      <c r="A56" s="208"/>
      <c r="B56" s="262" t="s">
        <v>338</v>
      </c>
      <c r="C56" s="254"/>
      <c r="D56" s="264"/>
      <c r="E56" s="249"/>
      <c r="F56" s="254"/>
      <c r="G56" s="257"/>
      <c r="H56" s="258"/>
      <c r="I56" s="258"/>
      <c r="J56" s="258"/>
      <c r="K56" s="259"/>
      <c r="L56" s="257"/>
      <c r="M56" s="258"/>
      <c r="N56" s="258"/>
      <c r="O56" s="258"/>
      <c r="P56" s="259"/>
      <c r="Q56" s="345"/>
    </row>
    <row r="57" spans="1:17" ht="15.75" customHeight="1">
      <c r="A57" s="208">
        <v>35</v>
      </c>
      <c r="B57" s="261" t="s">
        <v>387</v>
      </c>
      <c r="C57" s="254">
        <v>4864892</v>
      </c>
      <c r="D57" s="264" t="s">
        <v>12</v>
      </c>
      <c r="E57" s="249" t="s">
        <v>305</v>
      </c>
      <c r="F57" s="254">
        <v>-4000</v>
      </c>
      <c r="G57" s="257">
        <v>7500</v>
      </c>
      <c r="H57" s="258">
        <v>6615</v>
      </c>
      <c r="I57" s="258">
        <f>G57-H57</f>
        <v>885</v>
      </c>
      <c r="J57" s="258">
        <f>$F57*I57</f>
        <v>-3540000</v>
      </c>
      <c r="K57" s="259">
        <f>J57/1000000</f>
        <v>-3.54</v>
      </c>
      <c r="L57" s="257">
        <v>999998</v>
      </c>
      <c r="M57" s="258">
        <v>999998</v>
      </c>
      <c r="N57" s="258">
        <f>L57-M57</f>
        <v>0</v>
      </c>
      <c r="O57" s="258">
        <f>$F57*N57</f>
        <v>0</v>
      </c>
      <c r="P57" s="259">
        <f>O57/1000000</f>
        <v>0</v>
      </c>
      <c r="Q57" s="345"/>
    </row>
    <row r="58" spans="1:17" ht="18.75" customHeight="1">
      <c r="A58" s="208">
        <v>36</v>
      </c>
      <c r="B58" s="261" t="s">
        <v>345</v>
      </c>
      <c r="C58" s="254">
        <v>4864992</v>
      </c>
      <c r="D58" s="264" t="s">
        <v>12</v>
      </c>
      <c r="E58" s="249" t="s">
        <v>305</v>
      </c>
      <c r="F58" s="254">
        <v>-1000</v>
      </c>
      <c r="G58" s="257">
        <v>161007</v>
      </c>
      <c r="H58" s="258">
        <v>158846</v>
      </c>
      <c r="I58" s="258">
        <f>G58-H58</f>
        <v>2161</v>
      </c>
      <c r="J58" s="258">
        <f>$F58*I58</f>
        <v>-2161000</v>
      </c>
      <c r="K58" s="259">
        <f>J58/1000000</f>
        <v>-2.161</v>
      </c>
      <c r="L58" s="257">
        <v>998423</v>
      </c>
      <c r="M58" s="258">
        <v>998423</v>
      </c>
      <c r="N58" s="258">
        <f>L58-M58</f>
        <v>0</v>
      </c>
      <c r="O58" s="258">
        <f>$F58*N58</f>
        <v>0</v>
      </c>
      <c r="P58" s="259">
        <f>O58/1000000</f>
        <v>0</v>
      </c>
      <c r="Q58" s="601"/>
    </row>
    <row r="59" spans="1:17" ht="15.75" customHeight="1">
      <c r="A59" s="208">
        <v>37</v>
      </c>
      <c r="B59" s="261" t="s">
        <v>339</v>
      </c>
      <c r="C59" s="254">
        <v>4864827</v>
      </c>
      <c r="D59" s="264" t="s">
        <v>12</v>
      </c>
      <c r="E59" s="249" t="s">
        <v>305</v>
      </c>
      <c r="F59" s="254">
        <v>-333.33</v>
      </c>
      <c r="G59" s="257">
        <v>313828</v>
      </c>
      <c r="H59" s="258">
        <v>303885</v>
      </c>
      <c r="I59" s="258">
        <f>G59-H59</f>
        <v>9943</v>
      </c>
      <c r="J59" s="258">
        <f>$F59*I59</f>
        <v>-3314300.19</v>
      </c>
      <c r="K59" s="259">
        <f>J59/1000000</f>
        <v>-3.31430019</v>
      </c>
      <c r="L59" s="257">
        <v>266</v>
      </c>
      <c r="M59" s="258">
        <v>266</v>
      </c>
      <c r="N59" s="258">
        <f>L59-M59</f>
        <v>0</v>
      </c>
      <c r="O59" s="258">
        <f>$F59*N59</f>
        <v>0</v>
      </c>
      <c r="P59" s="259">
        <f>O59/1000000</f>
        <v>0</v>
      </c>
      <c r="Q59" s="601"/>
    </row>
    <row r="60" spans="1:17" ht="15.75" customHeight="1">
      <c r="A60" s="208">
        <v>38</v>
      </c>
      <c r="B60" s="261" t="s">
        <v>451</v>
      </c>
      <c r="C60" s="254">
        <v>5128449</v>
      </c>
      <c r="D60" s="264" t="s">
        <v>12</v>
      </c>
      <c r="E60" s="249" t="s">
        <v>305</v>
      </c>
      <c r="F60" s="254">
        <v>-2000</v>
      </c>
      <c r="G60" s="257">
        <v>36465</v>
      </c>
      <c r="H60" s="258">
        <v>33665</v>
      </c>
      <c r="I60" s="258">
        <f>G60-H60</f>
        <v>2800</v>
      </c>
      <c r="J60" s="258">
        <f>$F60*I60</f>
        <v>-5600000</v>
      </c>
      <c r="K60" s="259">
        <f>J60/1000000</f>
        <v>-5.6</v>
      </c>
      <c r="L60" s="257">
        <v>999993</v>
      </c>
      <c r="M60" s="258">
        <v>999993</v>
      </c>
      <c r="N60" s="258">
        <f>L60-M60</f>
        <v>0</v>
      </c>
      <c r="O60" s="258">
        <f>$F60*N60</f>
        <v>0</v>
      </c>
      <c r="P60" s="259">
        <f>O60/1000000</f>
        <v>0</v>
      </c>
      <c r="Q60" s="601"/>
    </row>
    <row r="61" spans="1:17" ht="15.75" customHeight="1">
      <c r="A61" s="208"/>
      <c r="B61" s="261"/>
      <c r="C61" s="254"/>
      <c r="D61" s="264"/>
      <c r="E61" s="249"/>
      <c r="F61" s="254"/>
      <c r="G61" s="257"/>
      <c r="H61" s="258"/>
      <c r="I61" s="258"/>
      <c r="J61" s="258"/>
      <c r="K61" s="259"/>
      <c r="L61" s="257"/>
      <c r="M61" s="258"/>
      <c r="N61" s="258"/>
      <c r="O61" s="258"/>
      <c r="P61" s="259"/>
      <c r="Q61" s="601"/>
    </row>
    <row r="62" spans="1:17" ht="12" customHeight="1">
      <c r="A62" s="208"/>
      <c r="B62" s="263" t="s">
        <v>359</v>
      </c>
      <c r="C62" s="254"/>
      <c r="D62" s="264"/>
      <c r="E62" s="249"/>
      <c r="F62" s="254"/>
      <c r="G62" s="257"/>
      <c r="H62" s="258"/>
      <c r="I62" s="258"/>
      <c r="J62" s="258"/>
      <c r="K62" s="259"/>
      <c r="L62" s="257"/>
      <c r="M62" s="258"/>
      <c r="N62" s="258"/>
      <c r="O62" s="258"/>
      <c r="P62" s="259"/>
      <c r="Q62" s="346"/>
    </row>
    <row r="63" spans="1:17" ht="15.75" customHeight="1">
      <c r="A63" s="208">
        <v>38</v>
      </c>
      <c r="B63" s="261" t="s">
        <v>14</v>
      </c>
      <c r="C63" s="254">
        <v>4902505</v>
      </c>
      <c r="D63" s="264" t="s">
        <v>12</v>
      </c>
      <c r="E63" s="249" t="s">
        <v>305</v>
      </c>
      <c r="F63" s="254">
        <v>-2000</v>
      </c>
      <c r="G63" s="257">
        <v>45621</v>
      </c>
      <c r="H63" s="258">
        <v>43870</v>
      </c>
      <c r="I63" s="258">
        <f>G63-H63</f>
        <v>1751</v>
      </c>
      <c r="J63" s="258">
        <f>$F63*I63</f>
        <v>-3502000</v>
      </c>
      <c r="K63" s="259">
        <f>J63/1000000</f>
        <v>-3.502</v>
      </c>
      <c r="L63" s="257">
        <v>559</v>
      </c>
      <c r="M63" s="258">
        <v>559</v>
      </c>
      <c r="N63" s="258">
        <f>L63-M63</f>
        <v>0</v>
      </c>
      <c r="O63" s="258">
        <f>$F63*N63</f>
        <v>0</v>
      </c>
      <c r="P63" s="259">
        <f>O63/1000000</f>
        <v>0</v>
      </c>
      <c r="Q63" s="366"/>
    </row>
    <row r="64" spans="1:17" ht="18.75" customHeight="1">
      <c r="A64" s="208">
        <v>39</v>
      </c>
      <c r="B64" s="261" t="s">
        <v>15</v>
      </c>
      <c r="C64" s="254">
        <v>5128468</v>
      </c>
      <c r="D64" s="264" t="s">
        <v>12</v>
      </c>
      <c r="E64" s="249" t="s">
        <v>305</v>
      </c>
      <c r="F64" s="254">
        <v>-1000</v>
      </c>
      <c r="G64" s="257">
        <v>138380</v>
      </c>
      <c r="H64" s="258">
        <v>127338</v>
      </c>
      <c r="I64" s="258">
        <f>G64-H64</f>
        <v>11042</v>
      </c>
      <c r="J64" s="258">
        <f>$F64*I64</f>
        <v>-11042000</v>
      </c>
      <c r="K64" s="259">
        <f>J64/1000000</f>
        <v>-11.042</v>
      </c>
      <c r="L64" s="257">
        <v>2316</v>
      </c>
      <c r="M64" s="258">
        <v>2316</v>
      </c>
      <c r="N64" s="258">
        <f>L64-M64</f>
        <v>0</v>
      </c>
      <c r="O64" s="258">
        <f>$F64*N64</f>
        <v>0</v>
      </c>
      <c r="P64" s="259">
        <f>O64/1000000</f>
        <v>0</v>
      </c>
      <c r="Q64" s="349"/>
    </row>
    <row r="65" spans="1:17" ht="18.75" customHeight="1">
      <c r="A65" s="208"/>
      <c r="B65" s="263" t="s">
        <v>447</v>
      </c>
      <c r="C65" s="254"/>
      <c r="D65" s="264"/>
      <c r="E65" s="249"/>
      <c r="F65" s="254"/>
      <c r="G65" s="257"/>
      <c r="H65" s="258"/>
      <c r="I65" s="258"/>
      <c r="J65" s="258"/>
      <c r="K65" s="259"/>
      <c r="L65" s="257"/>
      <c r="M65" s="258"/>
      <c r="N65" s="258"/>
      <c r="O65" s="258"/>
      <c r="P65" s="259"/>
      <c r="Q65" s="349"/>
    </row>
    <row r="66" spans="1:17" ht="18.75" customHeight="1">
      <c r="A66" s="208">
        <v>40</v>
      </c>
      <c r="B66" s="261" t="s">
        <v>14</v>
      </c>
      <c r="C66" s="254" t="s">
        <v>448</v>
      </c>
      <c r="D66" s="264" t="s">
        <v>450</v>
      </c>
      <c r="E66" s="249" t="s">
        <v>305</v>
      </c>
      <c r="F66" s="254">
        <v>-1</v>
      </c>
      <c r="G66" s="257">
        <v>9484000</v>
      </c>
      <c r="H66" s="209">
        <v>8217000</v>
      </c>
      <c r="I66" s="258">
        <f>G66-H66</f>
        <v>1267000</v>
      </c>
      <c r="J66" s="258">
        <f>$F66*I66</f>
        <v>-1267000</v>
      </c>
      <c r="K66" s="259">
        <f>J66/1000000</f>
        <v>-1.267</v>
      </c>
      <c r="L66" s="208">
        <v>2803000</v>
      </c>
      <c r="M66" s="209">
        <v>2803000</v>
      </c>
      <c r="N66" s="258">
        <f>L66-M66</f>
        <v>0</v>
      </c>
      <c r="O66" s="258">
        <f>$F66*N66</f>
        <v>0</v>
      </c>
      <c r="P66" s="259">
        <f>O66/1000000</f>
        <v>0</v>
      </c>
      <c r="Q66" s="349"/>
    </row>
    <row r="67" spans="1:17" ht="18.75" customHeight="1">
      <c r="A67" s="208">
        <v>41</v>
      </c>
      <c r="B67" s="261" t="s">
        <v>15</v>
      </c>
      <c r="C67" s="254" t="s">
        <v>449</v>
      </c>
      <c r="D67" s="264" t="s">
        <v>450</v>
      </c>
      <c r="E67" s="249" t="s">
        <v>305</v>
      </c>
      <c r="F67" s="254">
        <v>-1</v>
      </c>
      <c r="G67" s="257">
        <v>27844000</v>
      </c>
      <c r="H67" s="209">
        <v>23553000</v>
      </c>
      <c r="I67" s="258">
        <f>G67-H67</f>
        <v>4291000</v>
      </c>
      <c r="J67" s="258">
        <f>$F67*I67</f>
        <v>-4291000</v>
      </c>
      <c r="K67" s="259">
        <f>J67/1000000</f>
        <v>-4.291</v>
      </c>
      <c r="L67" s="208">
        <v>2792000</v>
      </c>
      <c r="M67" s="209">
        <v>2792000</v>
      </c>
      <c r="N67" s="258">
        <f>L67-M67</f>
        <v>0</v>
      </c>
      <c r="O67" s="258">
        <f>$F67*N67</f>
        <v>0</v>
      </c>
      <c r="P67" s="259">
        <f>O67/1000000</f>
        <v>0</v>
      </c>
      <c r="Q67" s="349"/>
    </row>
    <row r="68" spans="1:17" ht="15" customHeight="1">
      <c r="A68" s="208"/>
      <c r="B68" s="263" t="s">
        <v>363</v>
      </c>
      <c r="C68" s="254"/>
      <c r="D68" s="264"/>
      <c r="E68" s="249"/>
      <c r="F68" s="254"/>
      <c r="G68" s="257"/>
      <c r="H68" s="258"/>
      <c r="I68" s="258"/>
      <c r="J68" s="258"/>
      <c r="K68" s="259"/>
      <c r="L68" s="257"/>
      <c r="M68" s="258"/>
      <c r="N68" s="258"/>
      <c r="O68" s="258"/>
      <c r="P68" s="259"/>
      <c r="Q68" s="349"/>
    </row>
    <row r="69" spans="1:17" ht="15.75" customHeight="1">
      <c r="A69" s="208">
        <v>42</v>
      </c>
      <c r="B69" s="261" t="s">
        <v>14</v>
      </c>
      <c r="C69" s="254">
        <v>4864903</v>
      </c>
      <c r="D69" s="264" t="s">
        <v>12</v>
      </c>
      <c r="E69" s="249" t="s">
        <v>305</v>
      </c>
      <c r="F69" s="254">
        <v>-1000</v>
      </c>
      <c r="G69" s="257">
        <v>26286</v>
      </c>
      <c r="H69" s="258">
        <v>23578</v>
      </c>
      <c r="I69" s="258">
        <f>G69-H69</f>
        <v>2708</v>
      </c>
      <c r="J69" s="258">
        <f>$F69*I69</f>
        <v>-2708000</v>
      </c>
      <c r="K69" s="259">
        <f>J69/1000000</f>
        <v>-2.708</v>
      </c>
      <c r="L69" s="257">
        <v>997783</v>
      </c>
      <c r="M69" s="258">
        <v>997783</v>
      </c>
      <c r="N69" s="258">
        <f>L69-M69</f>
        <v>0</v>
      </c>
      <c r="O69" s="258">
        <f>$F69*N69</f>
        <v>0</v>
      </c>
      <c r="P69" s="259">
        <f>O69/1000000</f>
        <v>0</v>
      </c>
      <c r="Q69" s="342"/>
    </row>
    <row r="70" spans="1:17" ht="15" customHeight="1">
      <c r="A70" s="208">
        <v>43</v>
      </c>
      <c r="B70" s="261" t="s">
        <v>15</v>
      </c>
      <c r="C70" s="254">
        <v>4864946</v>
      </c>
      <c r="D70" s="264" t="s">
        <v>12</v>
      </c>
      <c r="E70" s="249" t="s">
        <v>305</v>
      </c>
      <c r="F70" s="254">
        <v>-1000</v>
      </c>
      <c r="G70" s="257">
        <v>55643</v>
      </c>
      <c r="H70" s="258">
        <v>54701</v>
      </c>
      <c r="I70" s="258">
        <f>G70-H70</f>
        <v>942</v>
      </c>
      <c r="J70" s="258">
        <f>$F70*I70</f>
        <v>-942000</v>
      </c>
      <c r="K70" s="259">
        <f>J70/1000000</f>
        <v>-0.942</v>
      </c>
      <c r="L70" s="257">
        <v>772</v>
      </c>
      <c r="M70" s="258">
        <v>772</v>
      </c>
      <c r="N70" s="258">
        <f>L70-M70</f>
        <v>0</v>
      </c>
      <c r="O70" s="258">
        <f>$F70*N70</f>
        <v>0</v>
      </c>
      <c r="P70" s="259">
        <f>O70/1000000</f>
        <v>0</v>
      </c>
      <c r="Q70" s="342"/>
    </row>
    <row r="71" spans="1:17" ht="14.25" customHeight="1">
      <c r="A71" s="208"/>
      <c r="B71" s="263" t="s">
        <v>337</v>
      </c>
      <c r="C71" s="254"/>
      <c r="D71" s="264"/>
      <c r="E71" s="249"/>
      <c r="F71" s="254"/>
      <c r="G71" s="257"/>
      <c r="H71" s="258"/>
      <c r="I71" s="258"/>
      <c r="J71" s="258"/>
      <c r="K71" s="259"/>
      <c r="L71" s="257"/>
      <c r="M71" s="258"/>
      <c r="N71" s="258"/>
      <c r="O71" s="258"/>
      <c r="P71" s="259"/>
      <c r="Q71" s="345"/>
    </row>
    <row r="72" spans="1:17" ht="14.25" customHeight="1">
      <c r="A72" s="208"/>
      <c r="B72" s="263" t="s">
        <v>41</v>
      </c>
      <c r="C72" s="254"/>
      <c r="D72" s="264"/>
      <c r="E72" s="249"/>
      <c r="F72" s="254"/>
      <c r="G72" s="257"/>
      <c r="H72" s="258"/>
      <c r="I72" s="258"/>
      <c r="J72" s="258"/>
      <c r="K72" s="259"/>
      <c r="L72" s="257"/>
      <c r="M72" s="258"/>
      <c r="N72" s="258"/>
      <c r="O72" s="258"/>
      <c r="P72" s="259"/>
      <c r="Q72" s="345"/>
    </row>
    <row r="73" spans="1:17" s="371" customFormat="1" ht="15.75" thickBot="1">
      <c r="A73" s="460">
        <v>44</v>
      </c>
      <c r="B73" s="647" t="s">
        <v>42</v>
      </c>
      <c r="C73" s="587">
        <v>4864843</v>
      </c>
      <c r="D73" s="587" t="s">
        <v>12</v>
      </c>
      <c r="E73" s="587" t="s">
        <v>305</v>
      </c>
      <c r="F73" s="587">
        <v>1000</v>
      </c>
      <c r="G73" s="343">
        <v>997469</v>
      </c>
      <c r="H73" s="344">
        <v>997748</v>
      </c>
      <c r="I73" s="587">
        <f>G73-H73</f>
        <v>-279</v>
      </c>
      <c r="J73" s="587">
        <f>$F73*I73</f>
        <v>-279000</v>
      </c>
      <c r="K73" s="587">
        <f>J73/1000000</f>
        <v>-0.279</v>
      </c>
      <c r="L73" s="343">
        <v>24772</v>
      </c>
      <c r="M73" s="344">
        <v>24776</v>
      </c>
      <c r="N73" s="587">
        <f>L73-M73</f>
        <v>-4</v>
      </c>
      <c r="O73" s="587">
        <f>$F73*N73</f>
        <v>-4000</v>
      </c>
      <c r="P73" s="587">
        <f>O73/1000000</f>
        <v>-0.004</v>
      </c>
      <c r="Q73" s="418"/>
    </row>
    <row r="74" spans="1:17" s="600" customFormat="1" ht="16.5" hidden="1" thickBot="1" thickTop="1">
      <c r="A74" s="551"/>
      <c r="B74" s="598"/>
      <c r="C74" s="599"/>
      <c r="D74" s="604"/>
      <c r="F74" s="599"/>
      <c r="G74" s="258" t="e">
        <v>#N/A</v>
      </c>
      <c r="H74" s="258" t="e">
        <v>#N/A</v>
      </c>
      <c r="I74" s="599"/>
      <c r="J74" s="599"/>
      <c r="K74" s="599"/>
      <c r="L74" s="258" t="e">
        <v>#N/A</v>
      </c>
      <c r="M74" s="258" t="e">
        <v>#N/A</v>
      </c>
      <c r="N74" s="599"/>
      <c r="O74" s="599"/>
      <c r="P74" s="599"/>
      <c r="Q74" s="605"/>
    </row>
    <row r="75" spans="1:17" ht="21.75" customHeight="1" thickBot="1" thickTop="1">
      <c r="A75" s="209"/>
      <c r="B75" s="358" t="s">
        <v>272</v>
      </c>
      <c r="C75" s="32"/>
      <c r="D75" s="265"/>
      <c r="E75" s="249"/>
      <c r="F75" s="32"/>
      <c r="G75" s="344"/>
      <c r="H75" s="344"/>
      <c r="I75" s="258"/>
      <c r="J75" s="258"/>
      <c r="K75" s="258"/>
      <c r="L75" s="344"/>
      <c r="M75" s="344"/>
      <c r="N75" s="258"/>
      <c r="O75" s="258"/>
      <c r="P75" s="258"/>
      <c r="Q75" s="405" t="str">
        <f>Q1</f>
        <v>NOVEMBER-2022</v>
      </c>
    </row>
    <row r="76" spans="1:17" ht="15.75" customHeight="1" thickTop="1">
      <c r="A76" s="207"/>
      <c r="B76" s="260" t="s">
        <v>43</v>
      </c>
      <c r="C76" s="247"/>
      <c r="D76" s="266"/>
      <c r="E76" s="266"/>
      <c r="F76" s="247"/>
      <c r="G76" s="792"/>
      <c r="H76" s="406"/>
      <c r="I76" s="406"/>
      <c r="J76" s="406"/>
      <c r="K76" s="407"/>
      <c r="L76" s="406"/>
      <c r="M76" s="406"/>
      <c r="N76" s="406"/>
      <c r="O76" s="406"/>
      <c r="P76" s="407"/>
      <c r="Q76" s="408"/>
    </row>
    <row r="77" spans="1:17" ht="15.75" customHeight="1">
      <c r="A77" s="208">
        <v>45</v>
      </c>
      <c r="B77" s="372" t="s">
        <v>76</v>
      </c>
      <c r="C77" s="254">
        <v>5295200</v>
      </c>
      <c r="D77" s="265" t="s">
        <v>12</v>
      </c>
      <c r="E77" s="249" t="s">
        <v>305</v>
      </c>
      <c r="F77" s="254">
        <v>100</v>
      </c>
      <c r="G77" s="257">
        <v>998049</v>
      </c>
      <c r="H77" s="258">
        <v>998049</v>
      </c>
      <c r="I77" s="258">
        <f>G77-H77</f>
        <v>0</v>
      </c>
      <c r="J77" s="258">
        <f>$F77*I77</f>
        <v>0</v>
      </c>
      <c r="K77" s="259">
        <f>J77/1000000</f>
        <v>0</v>
      </c>
      <c r="L77" s="257">
        <v>999841</v>
      </c>
      <c r="M77" s="258">
        <v>999841</v>
      </c>
      <c r="N77" s="258">
        <f>L77-M77</f>
        <v>0</v>
      </c>
      <c r="O77" s="258">
        <f>$F77*N77</f>
        <v>0</v>
      </c>
      <c r="P77" s="259">
        <f>O77/1000000</f>
        <v>0</v>
      </c>
      <c r="Q77" s="345"/>
    </row>
    <row r="78" spans="1:17" ht="15.75" customHeight="1">
      <c r="A78" s="208"/>
      <c r="B78" s="262" t="s">
        <v>48</v>
      </c>
      <c r="C78" s="254"/>
      <c r="D78" s="265"/>
      <c r="E78" s="265"/>
      <c r="F78" s="254"/>
      <c r="G78" s="257"/>
      <c r="H78" s="258"/>
      <c r="I78" s="258"/>
      <c r="J78" s="258"/>
      <c r="K78" s="259"/>
      <c r="L78" s="257"/>
      <c r="M78" s="258"/>
      <c r="N78" s="258"/>
      <c r="O78" s="258"/>
      <c r="P78" s="259"/>
      <c r="Q78" s="345"/>
    </row>
    <row r="79" spans="1:17" ht="15.75" customHeight="1">
      <c r="A79" s="208">
        <v>46</v>
      </c>
      <c r="B79" s="261" t="s">
        <v>49</v>
      </c>
      <c r="C79" s="254">
        <v>4902572</v>
      </c>
      <c r="D79" s="264" t="s">
        <v>12</v>
      </c>
      <c r="E79" s="249" t="s">
        <v>305</v>
      </c>
      <c r="F79" s="254">
        <v>100</v>
      </c>
      <c r="G79" s="257">
        <v>999998</v>
      </c>
      <c r="H79" s="258">
        <v>999999</v>
      </c>
      <c r="I79" s="258">
        <f>G79-H79</f>
        <v>-1</v>
      </c>
      <c r="J79" s="258">
        <f>$F79*I79</f>
        <v>-100</v>
      </c>
      <c r="K79" s="259">
        <f>J79/1000000</f>
        <v>-0.0001</v>
      </c>
      <c r="L79" s="257">
        <v>999919</v>
      </c>
      <c r="M79" s="258">
        <v>999937</v>
      </c>
      <c r="N79" s="258">
        <f>L79-M79</f>
        <v>-18</v>
      </c>
      <c r="O79" s="258">
        <f>$F79*N79</f>
        <v>-1800</v>
      </c>
      <c r="P79" s="259">
        <f>O79/1000000</f>
        <v>-0.0018</v>
      </c>
      <c r="Q79" s="620"/>
    </row>
    <row r="80" spans="1:17" ht="15.75" customHeight="1">
      <c r="A80" s="208">
        <v>47</v>
      </c>
      <c r="B80" s="261" t="s">
        <v>50</v>
      </c>
      <c r="C80" s="254">
        <v>4902541</v>
      </c>
      <c r="D80" s="264" t="s">
        <v>12</v>
      </c>
      <c r="E80" s="249" t="s">
        <v>305</v>
      </c>
      <c r="F80" s="254">
        <v>100</v>
      </c>
      <c r="G80" s="257">
        <v>999482</v>
      </c>
      <c r="H80" s="258">
        <v>999482</v>
      </c>
      <c r="I80" s="258">
        <f>G80-H80</f>
        <v>0</v>
      </c>
      <c r="J80" s="258">
        <f>$F80*I80</f>
        <v>0</v>
      </c>
      <c r="K80" s="259">
        <f>J80/1000000</f>
        <v>0</v>
      </c>
      <c r="L80" s="257">
        <v>999486</v>
      </c>
      <c r="M80" s="258">
        <v>999486</v>
      </c>
      <c r="N80" s="258">
        <f>L80-M80</f>
        <v>0</v>
      </c>
      <c r="O80" s="258">
        <f>$F80*N80</f>
        <v>0</v>
      </c>
      <c r="P80" s="259">
        <f>O80/1000000</f>
        <v>0</v>
      </c>
      <c r="Q80" s="345"/>
    </row>
    <row r="81" spans="1:17" ht="15.75" customHeight="1">
      <c r="A81" s="208">
        <v>48</v>
      </c>
      <c r="B81" s="261" t="s">
        <v>51</v>
      </c>
      <c r="C81" s="254">
        <v>4902539</v>
      </c>
      <c r="D81" s="264" t="s">
        <v>12</v>
      </c>
      <c r="E81" s="249" t="s">
        <v>305</v>
      </c>
      <c r="F81" s="254">
        <v>100</v>
      </c>
      <c r="G81" s="257">
        <v>3139</v>
      </c>
      <c r="H81" s="258">
        <v>3139</v>
      </c>
      <c r="I81" s="258">
        <f>G81-H81</f>
        <v>0</v>
      </c>
      <c r="J81" s="258">
        <f>$F81*I81</f>
        <v>0</v>
      </c>
      <c r="K81" s="259">
        <f>J81/1000000</f>
        <v>0</v>
      </c>
      <c r="L81" s="257">
        <v>36196</v>
      </c>
      <c r="M81" s="258">
        <v>36178</v>
      </c>
      <c r="N81" s="258">
        <f>L81-M81</f>
        <v>18</v>
      </c>
      <c r="O81" s="258">
        <f>$F81*N81</f>
        <v>1800</v>
      </c>
      <c r="P81" s="259">
        <f>O81/1000000</f>
        <v>0.0018</v>
      </c>
      <c r="Q81" s="345"/>
    </row>
    <row r="82" spans="1:17" ht="15.75" customHeight="1">
      <c r="A82" s="208"/>
      <c r="B82" s="262" t="s">
        <v>52</v>
      </c>
      <c r="C82" s="254"/>
      <c r="D82" s="265"/>
      <c r="E82" s="265"/>
      <c r="F82" s="254"/>
      <c r="G82" s="257"/>
      <c r="H82" s="258"/>
      <c r="I82" s="258"/>
      <c r="J82" s="258"/>
      <c r="K82" s="259"/>
      <c r="L82" s="257"/>
      <c r="M82" s="258"/>
      <c r="N82" s="258"/>
      <c r="O82" s="258"/>
      <c r="P82" s="259"/>
      <c r="Q82" s="345"/>
    </row>
    <row r="83" spans="1:17" ht="15.75" customHeight="1">
      <c r="A83" s="208">
        <v>49</v>
      </c>
      <c r="B83" s="261" t="s">
        <v>53</v>
      </c>
      <c r="C83" s="254">
        <v>4902591</v>
      </c>
      <c r="D83" s="264" t="s">
        <v>12</v>
      </c>
      <c r="E83" s="249" t="s">
        <v>305</v>
      </c>
      <c r="F83" s="254">
        <v>1333</v>
      </c>
      <c r="G83" s="257">
        <v>752</v>
      </c>
      <c r="H83" s="258">
        <v>753</v>
      </c>
      <c r="I83" s="258">
        <f aca="true" t="shared" si="12" ref="I83:I88">G83-H83</f>
        <v>-1</v>
      </c>
      <c r="J83" s="258">
        <f aca="true" t="shared" si="13" ref="J83:J88">$F83*I83</f>
        <v>-1333</v>
      </c>
      <c r="K83" s="259">
        <f aca="true" t="shared" si="14" ref="K83:K88">J83/1000000</f>
        <v>-0.001333</v>
      </c>
      <c r="L83" s="257">
        <v>633</v>
      </c>
      <c r="M83" s="258">
        <v>633</v>
      </c>
      <c r="N83" s="258">
        <f aca="true" t="shared" si="15" ref="N83:N88">L83-M83</f>
        <v>0</v>
      </c>
      <c r="O83" s="258">
        <f aca="true" t="shared" si="16" ref="O83:O88">$F83*N83</f>
        <v>0</v>
      </c>
      <c r="P83" s="259">
        <f aca="true" t="shared" si="17" ref="P83:P88">O83/1000000</f>
        <v>0</v>
      </c>
      <c r="Q83" s="345"/>
    </row>
    <row r="84" spans="1:17" ht="15.75" customHeight="1">
      <c r="A84" s="208">
        <v>50</v>
      </c>
      <c r="B84" s="261" t="s">
        <v>54</v>
      </c>
      <c r="C84" s="254">
        <v>4902528</v>
      </c>
      <c r="D84" s="264" t="s">
        <v>12</v>
      </c>
      <c r="E84" s="249" t="s">
        <v>305</v>
      </c>
      <c r="F84" s="254">
        <v>100</v>
      </c>
      <c r="G84" s="257">
        <v>21</v>
      </c>
      <c r="H84" s="258">
        <v>21</v>
      </c>
      <c r="I84" s="258">
        <f>G84-H84</f>
        <v>0</v>
      </c>
      <c r="J84" s="258">
        <f>$F84*I84</f>
        <v>0</v>
      </c>
      <c r="K84" s="259">
        <f>J84/1000000</f>
        <v>0</v>
      </c>
      <c r="L84" s="257">
        <v>3297</v>
      </c>
      <c r="M84" s="258">
        <v>3297</v>
      </c>
      <c r="N84" s="258">
        <f>L84-M84</f>
        <v>0</v>
      </c>
      <c r="O84" s="258">
        <f>$F84*N84</f>
        <v>0</v>
      </c>
      <c r="P84" s="259">
        <f>O84/1000000</f>
        <v>0</v>
      </c>
      <c r="Q84" s="345"/>
    </row>
    <row r="85" spans="1:17" ht="15.75" customHeight="1">
      <c r="A85" s="208">
        <v>51</v>
      </c>
      <c r="B85" s="261" t="s">
        <v>55</v>
      </c>
      <c r="C85" s="254">
        <v>4902523</v>
      </c>
      <c r="D85" s="264" t="s">
        <v>12</v>
      </c>
      <c r="E85" s="249" t="s">
        <v>305</v>
      </c>
      <c r="F85" s="254">
        <v>100</v>
      </c>
      <c r="G85" s="257">
        <v>999815</v>
      </c>
      <c r="H85" s="258">
        <v>999815</v>
      </c>
      <c r="I85" s="258">
        <f t="shared" si="12"/>
        <v>0</v>
      </c>
      <c r="J85" s="258">
        <f t="shared" si="13"/>
        <v>0</v>
      </c>
      <c r="K85" s="259">
        <f t="shared" si="14"/>
        <v>0</v>
      </c>
      <c r="L85" s="257">
        <v>999943</v>
      </c>
      <c r="M85" s="258">
        <v>999943</v>
      </c>
      <c r="N85" s="258">
        <f t="shared" si="15"/>
        <v>0</v>
      </c>
      <c r="O85" s="258">
        <f t="shared" si="16"/>
        <v>0</v>
      </c>
      <c r="P85" s="259">
        <f t="shared" si="17"/>
        <v>0</v>
      </c>
      <c r="Q85" s="345"/>
    </row>
    <row r="86" spans="1:17" ht="15.75" customHeight="1">
      <c r="A86" s="208">
        <v>52</v>
      </c>
      <c r="B86" s="261" t="s">
        <v>56</v>
      </c>
      <c r="C86" s="254">
        <v>4865089</v>
      </c>
      <c r="D86" s="264" t="s">
        <v>12</v>
      </c>
      <c r="E86" s="249" t="s">
        <v>305</v>
      </c>
      <c r="F86" s="254">
        <v>100</v>
      </c>
      <c r="G86" s="257">
        <v>0</v>
      </c>
      <c r="H86" s="258">
        <v>0</v>
      </c>
      <c r="I86" s="258">
        <f t="shared" si="12"/>
        <v>0</v>
      </c>
      <c r="J86" s="258">
        <f t="shared" si="13"/>
        <v>0</v>
      </c>
      <c r="K86" s="259">
        <f t="shared" si="14"/>
        <v>0</v>
      </c>
      <c r="L86" s="257">
        <v>0</v>
      </c>
      <c r="M86" s="258">
        <v>0</v>
      </c>
      <c r="N86" s="258">
        <f t="shared" si="15"/>
        <v>0</v>
      </c>
      <c r="O86" s="258">
        <f t="shared" si="16"/>
        <v>0</v>
      </c>
      <c r="P86" s="259">
        <f t="shared" si="17"/>
        <v>0</v>
      </c>
      <c r="Q86" s="345"/>
    </row>
    <row r="87" spans="1:17" ht="15.75" customHeight="1">
      <c r="A87" s="208">
        <v>53</v>
      </c>
      <c r="B87" s="261" t="s">
        <v>57</v>
      </c>
      <c r="C87" s="254">
        <v>4902548</v>
      </c>
      <c r="D87" s="264" t="s">
        <v>12</v>
      </c>
      <c r="E87" s="249" t="s">
        <v>305</v>
      </c>
      <c r="F87" s="795">
        <v>100</v>
      </c>
      <c r="G87" s="257">
        <v>0</v>
      </c>
      <c r="H87" s="258">
        <v>0</v>
      </c>
      <c r="I87" s="258">
        <f t="shared" si="12"/>
        <v>0</v>
      </c>
      <c r="J87" s="258">
        <f t="shared" si="13"/>
        <v>0</v>
      </c>
      <c r="K87" s="259">
        <f t="shared" si="14"/>
        <v>0</v>
      </c>
      <c r="L87" s="257">
        <v>0</v>
      </c>
      <c r="M87" s="258">
        <v>0</v>
      </c>
      <c r="N87" s="258">
        <f t="shared" si="15"/>
        <v>0</v>
      </c>
      <c r="O87" s="258">
        <f t="shared" si="16"/>
        <v>0</v>
      </c>
      <c r="P87" s="259">
        <f t="shared" si="17"/>
        <v>0</v>
      </c>
      <c r="Q87" s="366"/>
    </row>
    <row r="88" spans="1:17" ht="15.75" customHeight="1">
      <c r="A88" s="208">
        <v>54</v>
      </c>
      <c r="B88" s="261" t="s">
        <v>58</v>
      </c>
      <c r="C88" s="254">
        <v>4902564</v>
      </c>
      <c r="D88" s="264" t="s">
        <v>12</v>
      </c>
      <c r="E88" s="249" t="s">
        <v>305</v>
      </c>
      <c r="F88" s="254">
        <v>100</v>
      </c>
      <c r="G88" s="257">
        <v>1902</v>
      </c>
      <c r="H88" s="258">
        <v>1905</v>
      </c>
      <c r="I88" s="258">
        <f t="shared" si="12"/>
        <v>-3</v>
      </c>
      <c r="J88" s="258">
        <f t="shared" si="13"/>
        <v>-300</v>
      </c>
      <c r="K88" s="259">
        <f t="shared" si="14"/>
        <v>-0.0003</v>
      </c>
      <c r="L88" s="257">
        <v>9349</v>
      </c>
      <c r="M88" s="258">
        <v>9144</v>
      </c>
      <c r="N88" s="258">
        <f t="shared" si="15"/>
        <v>205</v>
      </c>
      <c r="O88" s="258">
        <f t="shared" si="16"/>
        <v>20500</v>
      </c>
      <c r="P88" s="259">
        <f t="shared" si="17"/>
        <v>0.0205</v>
      </c>
      <c r="Q88" s="353"/>
    </row>
    <row r="89" spans="1:17" ht="15.75" customHeight="1">
      <c r="A89" s="208"/>
      <c r="B89" s="262" t="s">
        <v>60</v>
      </c>
      <c r="C89" s="254"/>
      <c r="D89" s="265"/>
      <c r="E89" s="265"/>
      <c r="F89" s="254"/>
      <c r="G89" s="257"/>
      <c r="H89" s="258"/>
      <c r="I89" s="258"/>
      <c r="J89" s="258"/>
      <c r="K89" s="259"/>
      <c r="L89" s="257"/>
      <c r="M89" s="258"/>
      <c r="N89" s="258"/>
      <c r="O89" s="258"/>
      <c r="P89" s="259"/>
      <c r="Q89" s="345"/>
    </row>
    <row r="90" spans="1:17" ht="15.75" customHeight="1">
      <c r="A90" s="208">
        <v>55</v>
      </c>
      <c r="B90" s="261" t="s">
        <v>61</v>
      </c>
      <c r="C90" s="254">
        <v>4865088</v>
      </c>
      <c r="D90" s="264" t="s">
        <v>12</v>
      </c>
      <c r="E90" s="249" t="s">
        <v>305</v>
      </c>
      <c r="F90" s="254">
        <v>166.66</v>
      </c>
      <c r="G90" s="257">
        <v>1412</v>
      </c>
      <c r="H90" s="258">
        <v>1412</v>
      </c>
      <c r="I90" s="258">
        <f>G90-H90</f>
        <v>0</v>
      </c>
      <c r="J90" s="258">
        <f>$F90*I90</f>
        <v>0</v>
      </c>
      <c r="K90" s="259">
        <f>J90/1000000</f>
        <v>0</v>
      </c>
      <c r="L90" s="257">
        <v>7172</v>
      </c>
      <c r="M90" s="258">
        <v>7172</v>
      </c>
      <c r="N90" s="258">
        <f>L90-M90</f>
        <v>0</v>
      </c>
      <c r="O90" s="258">
        <f>$F90*N90</f>
        <v>0</v>
      </c>
      <c r="P90" s="259">
        <f>O90/1000000</f>
        <v>0</v>
      </c>
      <c r="Q90" s="364"/>
    </row>
    <row r="91" spans="1:17" ht="15.75" customHeight="1">
      <c r="A91" s="208">
        <v>56</v>
      </c>
      <c r="B91" s="261" t="s">
        <v>62</v>
      </c>
      <c r="C91" s="254">
        <v>4902579</v>
      </c>
      <c r="D91" s="264" t="s">
        <v>12</v>
      </c>
      <c r="E91" s="249" t="s">
        <v>305</v>
      </c>
      <c r="F91" s="254">
        <v>500</v>
      </c>
      <c r="G91" s="257">
        <v>999792</v>
      </c>
      <c r="H91" s="258">
        <v>999788</v>
      </c>
      <c r="I91" s="258">
        <f>G91-H91</f>
        <v>4</v>
      </c>
      <c r="J91" s="258">
        <f>$F91*I91</f>
        <v>2000</v>
      </c>
      <c r="K91" s="259">
        <f>J91/1000000</f>
        <v>0.002</v>
      </c>
      <c r="L91" s="257">
        <v>2440</v>
      </c>
      <c r="M91" s="258">
        <v>2440</v>
      </c>
      <c r="N91" s="258">
        <f>L91-M91</f>
        <v>0</v>
      </c>
      <c r="O91" s="258">
        <f>$F91*N91</f>
        <v>0</v>
      </c>
      <c r="P91" s="259">
        <f>O91/1000000</f>
        <v>0</v>
      </c>
      <c r="Q91" s="345"/>
    </row>
    <row r="92" spans="1:17" ht="15.75" customHeight="1">
      <c r="A92" s="208">
        <v>57</v>
      </c>
      <c r="B92" s="261" t="s">
        <v>63</v>
      </c>
      <c r="C92" s="254">
        <v>4902526</v>
      </c>
      <c r="D92" s="264" t="s">
        <v>12</v>
      </c>
      <c r="E92" s="249" t="s">
        <v>305</v>
      </c>
      <c r="F92" s="795">
        <v>500</v>
      </c>
      <c r="G92" s="257">
        <v>5</v>
      </c>
      <c r="H92" s="258">
        <v>21</v>
      </c>
      <c r="I92" s="258">
        <f>G92-H92</f>
        <v>-16</v>
      </c>
      <c r="J92" s="258">
        <f>$F92*I92</f>
        <v>-8000</v>
      </c>
      <c r="K92" s="259">
        <f>J92/1000000</f>
        <v>-0.008</v>
      </c>
      <c r="L92" s="257">
        <v>296</v>
      </c>
      <c r="M92" s="258">
        <v>296</v>
      </c>
      <c r="N92" s="258">
        <f>L92-M92</f>
        <v>0</v>
      </c>
      <c r="O92" s="258">
        <f>$F92*N92</f>
        <v>0</v>
      </c>
      <c r="P92" s="259">
        <f>O92/1000000</f>
        <v>0</v>
      </c>
      <c r="Q92" s="345"/>
    </row>
    <row r="93" spans="1:17" ht="15.75" customHeight="1">
      <c r="A93" s="208">
        <v>58</v>
      </c>
      <c r="B93" s="261" t="s">
        <v>64</v>
      </c>
      <c r="C93" s="254">
        <v>4865090</v>
      </c>
      <c r="D93" s="264" t="s">
        <v>12</v>
      </c>
      <c r="E93" s="249" t="s">
        <v>305</v>
      </c>
      <c r="F93" s="795">
        <v>500</v>
      </c>
      <c r="G93" s="257">
        <v>1132</v>
      </c>
      <c r="H93" s="258">
        <v>1124</v>
      </c>
      <c r="I93" s="258">
        <f>G93-H93</f>
        <v>8</v>
      </c>
      <c r="J93" s="258">
        <f>$F93*I93</f>
        <v>4000</v>
      </c>
      <c r="K93" s="259">
        <f>J93/1000000</f>
        <v>0.004</v>
      </c>
      <c r="L93" s="257">
        <v>1563</v>
      </c>
      <c r="M93" s="258">
        <v>1562</v>
      </c>
      <c r="N93" s="258">
        <f>L93-M93</f>
        <v>1</v>
      </c>
      <c r="O93" s="258">
        <f>$F93*N93</f>
        <v>500</v>
      </c>
      <c r="P93" s="259">
        <f>O93/1000000</f>
        <v>0.0005</v>
      </c>
      <c r="Q93" s="345"/>
    </row>
    <row r="94" spans="1:17" ht="15.75" customHeight="1">
      <c r="A94" s="541"/>
      <c r="B94" s="262" t="s">
        <v>66</v>
      </c>
      <c r="C94" s="254"/>
      <c r="D94" s="265"/>
      <c r="E94" s="265"/>
      <c r="F94" s="254"/>
      <c r="G94" s="257"/>
      <c r="H94" s="258"/>
      <c r="I94" s="258"/>
      <c r="J94" s="258"/>
      <c r="K94" s="259"/>
      <c r="L94" s="257"/>
      <c r="M94" s="258"/>
      <c r="N94" s="258"/>
      <c r="O94" s="258"/>
      <c r="P94" s="259"/>
      <c r="Q94" s="345"/>
    </row>
    <row r="95" spans="1:17" ht="15.75" customHeight="1">
      <c r="A95" s="208">
        <v>59</v>
      </c>
      <c r="B95" s="261" t="s">
        <v>59</v>
      </c>
      <c r="C95" s="254">
        <v>4902568</v>
      </c>
      <c r="D95" s="264" t="s">
        <v>12</v>
      </c>
      <c r="E95" s="249" t="s">
        <v>305</v>
      </c>
      <c r="F95" s="254">
        <v>100</v>
      </c>
      <c r="G95" s="257">
        <v>992940</v>
      </c>
      <c r="H95" s="258">
        <v>992948</v>
      </c>
      <c r="I95" s="258">
        <f>G95-H95</f>
        <v>-8</v>
      </c>
      <c r="J95" s="258">
        <f>$F95*I95</f>
        <v>-800</v>
      </c>
      <c r="K95" s="259">
        <f>J95/1000000</f>
        <v>-0.0008</v>
      </c>
      <c r="L95" s="257">
        <v>2908</v>
      </c>
      <c r="M95" s="258">
        <v>2906</v>
      </c>
      <c r="N95" s="258">
        <f>L95-M95</f>
        <v>2</v>
      </c>
      <c r="O95" s="258">
        <f>$F95*N95</f>
        <v>200</v>
      </c>
      <c r="P95" s="259">
        <f>O95/1000000</f>
        <v>0.0002</v>
      </c>
      <c r="Q95" s="353"/>
    </row>
    <row r="96" spans="1:17" ht="15.75" customHeight="1">
      <c r="A96" s="541"/>
      <c r="B96" s="262" t="s">
        <v>67</v>
      </c>
      <c r="C96" s="254"/>
      <c r="D96" s="265"/>
      <c r="E96" s="265"/>
      <c r="F96" s="254"/>
      <c r="G96" s="257"/>
      <c r="H96" s="258"/>
      <c r="I96" s="258"/>
      <c r="J96" s="258"/>
      <c r="K96" s="259"/>
      <c r="L96" s="257"/>
      <c r="M96" s="258"/>
      <c r="N96" s="258"/>
      <c r="O96" s="258"/>
      <c r="P96" s="259"/>
      <c r="Q96" s="345"/>
    </row>
    <row r="97" spans="1:17" ht="15.75" customHeight="1">
      <c r="A97" s="208">
        <v>60</v>
      </c>
      <c r="B97" s="261" t="s">
        <v>68</v>
      </c>
      <c r="C97" s="254">
        <v>4902540</v>
      </c>
      <c r="D97" s="264" t="s">
        <v>12</v>
      </c>
      <c r="E97" s="249" t="s">
        <v>305</v>
      </c>
      <c r="F97" s="254">
        <v>100</v>
      </c>
      <c r="G97" s="257">
        <v>9512</v>
      </c>
      <c r="H97" s="258">
        <v>9504</v>
      </c>
      <c r="I97" s="258">
        <f>G97-H97</f>
        <v>8</v>
      </c>
      <c r="J97" s="258">
        <f>$F97*I97</f>
        <v>800</v>
      </c>
      <c r="K97" s="259">
        <f>J97/1000000</f>
        <v>0.0008</v>
      </c>
      <c r="L97" s="257">
        <v>16239</v>
      </c>
      <c r="M97" s="258">
        <v>16199</v>
      </c>
      <c r="N97" s="258">
        <f>L97-M97</f>
        <v>40</v>
      </c>
      <c r="O97" s="258">
        <f>$F97*N97</f>
        <v>4000</v>
      </c>
      <c r="P97" s="259">
        <f>O97/1000000</f>
        <v>0.004</v>
      </c>
      <c r="Q97" s="353"/>
    </row>
    <row r="98" spans="1:17" ht="15.75" customHeight="1">
      <c r="A98" s="208">
        <v>61</v>
      </c>
      <c r="B98" s="261" t="s">
        <v>69</v>
      </c>
      <c r="C98" s="254">
        <v>4902520</v>
      </c>
      <c r="D98" s="264" t="s">
        <v>12</v>
      </c>
      <c r="E98" s="249" t="s">
        <v>305</v>
      </c>
      <c r="F98" s="254">
        <v>100</v>
      </c>
      <c r="G98" s="257">
        <v>15581</v>
      </c>
      <c r="H98" s="258">
        <v>15527</v>
      </c>
      <c r="I98" s="258">
        <f>G98-H98</f>
        <v>54</v>
      </c>
      <c r="J98" s="258">
        <f>$F98*I98</f>
        <v>5400</v>
      </c>
      <c r="K98" s="259">
        <f>J98/1000000</f>
        <v>0.0054</v>
      </c>
      <c r="L98" s="257">
        <v>6359</v>
      </c>
      <c r="M98" s="258">
        <v>6354</v>
      </c>
      <c r="N98" s="258">
        <f>L98-M98</f>
        <v>5</v>
      </c>
      <c r="O98" s="258">
        <f>$F98*N98</f>
        <v>500</v>
      </c>
      <c r="P98" s="259">
        <f>O98/1000000</f>
        <v>0.0005</v>
      </c>
      <c r="Q98" s="345"/>
    </row>
    <row r="99" spans="1:17" ht="15.75" customHeight="1">
      <c r="A99" s="208">
        <v>62</v>
      </c>
      <c r="B99" s="261" t="s">
        <v>70</v>
      </c>
      <c r="C99" s="254">
        <v>4902577</v>
      </c>
      <c r="D99" s="264" t="s">
        <v>12</v>
      </c>
      <c r="E99" s="249" t="s">
        <v>305</v>
      </c>
      <c r="F99" s="254">
        <v>100</v>
      </c>
      <c r="G99" s="257">
        <v>85</v>
      </c>
      <c r="H99" s="258">
        <v>9</v>
      </c>
      <c r="I99" s="258">
        <f>G99-H99</f>
        <v>76</v>
      </c>
      <c r="J99" s="258">
        <f>$F99*I99</f>
        <v>7600</v>
      </c>
      <c r="K99" s="259">
        <f>J99/1000000</f>
        <v>0.0076</v>
      </c>
      <c r="L99" s="257">
        <v>16</v>
      </c>
      <c r="M99" s="258">
        <v>0</v>
      </c>
      <c r="N99" s="258">
        <f>L99-M99</f>
        <v>16</v>
      </c>
      <c r="O99" s="258">
        <f>$F99*N99</f>
        <v>1600</v>
      </c>
      <c r="P99" s="259">
        <f>O99/1000000</f>
        <v>0.0016</v>
      </c>
      <c r="Q99" s="353"/>
    </row>
    <row r="100" spans="1:17" ht="15.75" customHeight="1">
      <c r="A100" s="208"/>
      <c r="B100" s="262" t="s">
        <v>30</v>
      </c>
      <c r="C100" s="254"/>
      <c r="D100" s="265"/>
      <c r="E100" s="265"/>
      <c r="F100" s="254"/>
      <c r="G100" s="257"/>
      <c r="H100" s="258"/>
      <c r="I100" s="258"/>
      <c r="J100" s="258"/>
      <c r="K100" s="259"/>
      <c r="L100" s="257"/>
      <c r="M100" s="258"/>
      <c r="N100" s="258"/>
      <c r="O100" s="258"/>
      <c r="P100" s="259"/>
      <c r="Q100" s="345"/>
    </row>
    <row r="101" spans="1:17" ht="15.75" customHeight="1">
      <c r="A101" s="208">
        <v>63</v>
      </c>
      <c r="B101" s="261" t="s">
        <v>65</v>
      </c>
      <c r="C101" s="254">
        <v>4864797</v>
      </c>
      <c r="D101" s="264" t="s">
        <v>12</v>
      </c>
      <c r="E101" s="249" t="s">
        <v>305</v>
      </c>
      <c r="F101" s="254">
        <v>100</v>
      </c>
      <c r="G101" s="257">
        <v>61547</v>
      </c>
      <c r="H101" s="258">
        <v>62009</v>
      </c>
      <c r="I101" s="258">
        <f>G101-H101</f>
        <v>-462</v>
      </c>
      <c r="J101" s="258">
        <f>$F101*I101</f>
        <v>-46200</v>
      </c>
      <c r="K101" s="259">
        <f>J101/1000000</f>
        <v>-0.0462</v>
      </c>
      <c r="L101" s="257">
        <v>2535</v>
      </c>
      <c r="M101" s="258">
        <v>2535</v>
      </c>
      <c r="N101" s="258">
        <f>L101-M101</f>
        <v>0</v>
      </c>
      <c r="O101" s="258">
        <f>$F101*N101</f>
        <v>0</v>
      </c>
      <c r="P101" s="259">
        <f>O101/1000000</f>
        <v>0</v>
      </c>
      <c r="Q101" s="345"/>
    </row>
    <row r="102" spans="1:17" ht="15.75" customHeight="1">
      <c r="A102" s="246">
        <v>64</v>
      </c>
      <c r="B102" s="261" t="s">
        <v>219</v>
      </c>
      <c r="C102" s="254">
        <v>4865074</v>
      </c>
      <c r="D102" s="264" t="s">
        <v>12</v>
      </c>
      <c r="E102" s="249" t="s">
        <v>305</v>
      </c>
      <c r="F102" s="254">
        <v>133.33</v>
      </c>
      <c r="G102" s="257">
        <v>439</v>
      </c>
      <c r="H102" s="258">
        <v>434</v>
      </c>
      <c r="I102" s="258">
        <f>G102-H102</f>
        <v>5</v>
      </c>
      <c r="J102" s="258">
        <f>$F102*I102</f>
        <v>666.6500000000001</v>
      </c>
      <c r="K102" s="259">
        <f>J102/1000000</f>
        <v>0.0006666500000000001</v>
      </c>
      <c r="L102" s="257">
        <v>997</v>
      </c>
      <c r="M102" s="258">
        <v>997</v>
      </c>
      <c r="N102" s="258">
        <f>L102-M102</f>
        <v>0</v>
      </c>
      <c r="O102" s="258">
        <f>$F102*N102</f>
        <v>0</v>
      </c>
      <c r="P102" s="259">
        <f>O102/1000000</f>
        <v>0</v>
      </c>
      <c r="Q102" s="345"/>
    </row>
    <row r="103" spans="1:17" ht="15.75" customHeight="1">
      <c r="A103" s="246">
        <v>65</v>
      </c>
      <c r="B103" s="261" t="s">
        <v>75</v>
      </c>
      <c r="C103" s="254">
        <v>4902585</v>
      </c>
      <c r="D103" s="264" t="s">
        <v>12</v>
      </c>
      <c r="E103" s="249" t="s">
        <v>305</v>
      </c>
      <c r="F103" s="254">
        <v>-400</v>
      </c>
      <c r="G103" s="257">
        <v>999998</v>
      </c>
      <c r="H103" s="258">
        <v>999998</v>
      </c>
      <c r="I103" s="258">
        <f>G103-H103</f>
        <v>0</v>
      </c>
      <c r="J103" s="258">
        <f>$F103*I103</f>
        <v>0</v>
      </c>
      <c r="K103" s="259">
        <f>J103/1000000</f>
        <v>0</v>
      </c>
      <c r="L103" s="257">
        <v>3</v>
      </c>
      <c r="M103" s="258">
        <v>3</v>
      </c>
      <c r="N103" s="258">
        <f>L103-M103</f>
        <v>0</v>
      </c>
      <c r="O103" s="258">
        <f>$F103*N103</f>
        <v>0</v>
      </c>
      <c r="P103" s="259">
        <f>O103/1000000</f>
        <v>0</v>
      </c>
      <c r="Q103" s="535"/>
    </row>
    <row r="104" spans="1:17" ht="15.75" customHeight="1">
      <c r="A104" s="541"/>
      <c r="B104" s="262" t="s">
        <v>71</v>
      </c>
      <c r="C104" s="254"/>
      <c r="D104" s="264"/>
      <c r="E104" s="264"/>
      <c r="F104" s="254"/>
      <c r="G104" s="257"/>
      <c r="H104" s="258"/>
      <c r="I104" s="258"/>
      <c r="J104" s="258"/>
      <c r="K104" s="259"/>
      <c r="L104" s="257"/>
      <c r="M104" s="258"/>
      <c r="N104" s="258"/>
      <c r="O104" s="258"/>
      <c r="P104" s="259"/>
      <c r="Q104" s="535"/>
    </row>
    <row r="105" spans="1:17" ht="16.5">
      <c r="A105" s="246">
        <v>66</v>
      </c>
      <c r="B105" s="606" t="s">
        <v>72</v>
      </c>
      <c r="C105" s="254">
        <v>4902529</v>
      </c>
      <c r="D105" s="264" t="s">
        <v>12</v>
      </c>
      <c r="E105" s="249" t="s">
        <v>305</v>
      </c>
      <c r="F105" s="254">
        <v>-400</v>
      </c>
      <c r="G105" s="257">
        <v>999999</v>
      </c>
      <c r="H105" s="258">
        <v>999999</v>
      </c>
      <c r="I105" s="258">
        <f>G105-H105</f>
        <v>0</v>
      </c>
      <c r="J105" s="258">
        <f>$F105*I105</f>
        <v>0</v>
      </c>
      <c r="K105" s="259">
        <f>J105/1000000</f>
        <v>0</v>
      </c>
      <c r="L105" s="257">
        <v>0</v>
      </c>
      <c r="M105" s="258">
        <v>0</v>
      </c>
      <c r="N105" s="258">
        <f>L105-M105</f>
        <v>0</v>
      </c>
      <c r="O105" s="258">
        <f>$F105*N105</f>
        <v>0</v>
      </c>
      <c r="P105" s="259">
        <f>O105/1000000</f>
        <v>0</v>
      </c>
      <c r="Q105" s="768"/>
    </row>
    <row r="106" spans="1:17" ht="16.5">
      <c r="A106" s="246">
        <v>67</v>
      </c>
      <c r="B106" s="606" t="s">
        <v>73</v>
      </c>
      <c r="C106" s="254">
        <v>4902525</v>
      </c>
      <c r="D106" s="264" t="s">
        <v>12</v>
      </c>
      <c r="E106" s="249" t="s">
        <v>305</v>
      </c>
      <c r="F106" s="254">
        <v>400</v>
      </c>
      <c r="G106" s="257">
        <v>999892</v>
      </c>
      <c r="H106" s="258">
        <v>999898</v>
      </c>
      <c r="I106" s="258">
        <f>G106-H106</f>
        <v>-6</v>
      </c>
      <c r="J106" s="258">
        <f>$F106*I106</f>
        <v>-2400</v>
      </c>
      <c r="K106" s="259">
        <f>J106/1000000</f>
        <v>-0.0024</v>
      </c>
      <c r="L106" s="257">
        <v>999460</v>
      </c>
      <c r="M106" s="258">
        <v>999454</v>
      </c>
      <c r="N106" s="258">
        <f>L106-M106</f>
        <v>6</v>
      </c>
      <c r="O106" s="258">
        <f>$F106*N106</f>
        <v>2400</v>
      </c>
      <c r="P106" s="259">
        <f>O106/1000000</f>
        <v>0.0024</v>
      </c>
      <c r="Q106" s="353"/>
    </row>
    <row r="107" spans="1:17" ht="16.5">
      <c r="A107" s="541"/>
      <c r="B107" s="262" t="s">
        <v>341</v>
      </c>
      <c r="C107" s="254"/>
      <c r="D107" s="264"/>
      <c r="E107" s="249"/>
      <c r="F107" s="254"/>
      <c r="G107" s="257"/>
      <c r="H107" s="258"/>
      <c r="I107" s="258"/>
      <c r="J107" s="258"/>
      <c r="K107" s="259"/>
      <c r="L107" s="257"/>
      <c r="M107" s="258"/>
      <c r="N107" s="258"/>
      <c r="O107" s="258"/>
      <c r="P107" s="259"/>
      <c r="Q107" s="345"/>
    </row>
    <row r="108" spans="1:17" ht="18">
      <c r="A108" s="246">
        <v>68</v>
      </c>
      <c r="B108" s="261" t="s">
        <v>347</v>
      </c>
      <c r="C108" s="235">
        <v>4864983</v>
      </c>
      <c r="D108" s="97" t="s">
        <v>12</v>
      </c>
      <c r="E108" s="80" t="s">
        <v>305</v>
      </c>
      <c r="F108" s="317">
        <v>800</v>
      </c>
      <c r="G108" s="257">
        <v>942967</v>
      </c>
      <c r="H108" s="258">
        <v>944648</v>
      </c>
      <c r="I108" s="244">
        <f>G108-H108</f>
        <v>-1681</v>
      </c>
      <c r="J108" s="244">
        <f>$F108*I108</f>
        <v>-1344800</v>
      </c>
      <c r="K108" s="244">
        <f>J108/1000000</f>
        <v>-1.3448</v>
      </c>
      <c r="L108" s="257">
        <v>999698</v>
      </c>
      <c r="M108" s="258">
        <v>999698</v>
      </c>
      <c r="N108" s="244">
        <f>L108-M108</f>
        <v>0</v>
      </c>
      <c r="O108" s="244">
        <f>$F108*N108</f>
        <v>0</v>
      </c>
      <c r="P108" s="244">
        <f>O108/1000000</f>
        <v>0</v>
      </c>
      <c r="Q108" s="345"/>
    </row>
    <row r="109" spans="1:17" ht="18">
      <c r="A109" s="246">
        <v>69</v>
      </c>
      <c r="B109" s="261" t="s">
        <v>357</v>
      </c>
      <c r="C109" s="235">
        <v>4865032</v>
      </c>
      <c r="D109" s="97" t="s">
        <v>12</v>
      </c>
      <c r="E109" s="80" t="s">
        <v>305</v>
      </c>
      <c r="F109" s="254">
        <v>800</v>
      </c>
      <c r="G109" s="257">
        <v>998194</v>
      </c>
      <c r="H109" s="258">
        <v>999542</v>
      </c>
      <c r="I109" s="244">
        <f>G109-H109</f>
        <v>-1348</v>
      </c>
      <c r="J109" s="244">
        <f>$F109*I109</f>
        <v>-1078400</v>
      </c>
      <c r="K109" s="244">
        <f>J109/1000000</f>
        <v>-1.0784</v>
      </c>
      <c r="L109" s="257">
        <v>0</v>
      </c>
      <c r="M109" s="258">
        <v>0</v>
      </c>
      <c r="N109" s="244">
        <f>L109-M109</f>
        <v>0</v>
      </c>
      <c r="O109" s="244">
        <f>$F109*N109</f>
        <v>0</v>
      </c>
      <c r="P109" s="244">
        <f>O109/1000000</f>
        <v>0</v>
      </c>
      <c r="Q109" s="353"/>
    </row>
    <row r="110" spans="1:17" ht="18">
      <c r="A110" s="541"/>
      <c r="B110" s="262" t="s">
        <v>371</v>
      </c>
      <c r="C110" s="235"/>
      <c r="D110" s="97"/>
      <c r="E110" s="80"/>
      <c r="F110" s="254"/>
      <c r="G110" s="257"/>
      <c r="H110" s="258"/>
      <c r="I110" s="244"/>
      <c r="J110" s="244"/>
      <c r="K110" s="244"/>
      <c r="L110" s="257"/>
      <c r="M110" s="258"/>
      <c r="N110" s="244"/>
      <c r="O110" s="244"/>
      <c r="P110" s="244"/>
      <c r="Q110" s="345"/>
    </row>
    <row r="111" spans="1:17" ht="18">
      <c r="A111" s="246">
        <v>70</v>
      </c>
      <c r="B111" s="261" t="s">
        <v>372</v>
      </c>
      <c r="C111" s="235">
        <v>4864810</v>
      </c>
      <c r="D111" s="97" t="s">
        <v>12</v>
      </c>
      <c r="E111" s="80" t="s">
        <v>305</v>
      </c>
      <c r="F111" s="317">
        <v>200</v>
      </c>
      <c r="G111" s="257">
        <v>964711</v>
      </c>
      <c r="H111" s="258">
        <v>966944</v>
      </c>
      <c r="I111" s="258">
        <f>G111-H111</f>
        <v>-2233</v>
      </c>
      <c r="J111" s="258">
        <f>$F111*I111</f>
        <v>-446600</v>
      </c>
      <c r="K111" s="258">
        <f>J111/1000000</f>
        <v>-0.4466</v>
      </c>
      <c r="L111" s="257">
        <v>2051</v>
      </c>
      <c r="M111" s="258">
        <v>2058</v>
      </c>
      <c r="N111" s="258">
        <f>L111-M111</f>
        <v>-7</v>
      </c>
      <c r="O111" s="258">
        <f>$F111*N111</f>
        <v>-1400</v>
      </c>
      <c r="P111" s="259">
        <f>O111/1000000</f>
        <v>-0.0014</v>
      </c>
      <c r="Q111" s="345"/>
    </row>
    <row r="112" spans="1:17" s="368" customFormat="1" ht="18">
      <c r="A112" s="796">
        <v>71</v>
      </c>
      <c r="B112" s="552" t="s">
        <v>373</v>
      </c>
      <c r="C112" s="235">
        <v>4864901</v>
      </c>
      <c r="D112" s="97" t="s">
        <v>12</v>
      </c>
      <c r="E112" s="80" t="s">
        <v>305</v>
      </c>
      <c r="F112" s="254">
        <v>250</v>
      </c>
      <c r="G112" s="257">
        <v>991937</v>
      </c>
      <c r="H112" s="258">
        <v>992519</v>
      </c>
      <c r="I112" s="244">
        <f>G112-H112</f>
        <v>-582</v>
      </c>
      <c r="J112" s="244">
        <f>$F112*I112</f>
        <v>-145500</v>
      </c>
      <c r="K112" s="244">
        <f>J112/1000000</f>
        <v>-0.1455</v>
      </c>
      <c r="L112" s="257">
        <v>857</v>
      </c>
      <c r="M112" s="258">
        <v>857</v>
      </c>
      <c r="N112" s="244">
        <f>L112-M112</f>
        <v>0</v>
      </c>
      <c r="O112" s="244">
        <f>$F112*N112</f>
        <v>0</v>
      </c>
      <c r="P112" s="244">
        <f>O112/1000000</f>
        <v>0</v>
      </c>
      <c r="Q112" s="345"/>
    </row>
    <row r="113" spans="1:17" s="368" customFormat="1" ht="18">
      <c r="A113" s="796"/>
      <c r="B113" s="263" t="s">
        <v>412</v>
      </c>
      <c r="C113" s="235"/>
      <c r="D113" s="97"/>
      <c r="E113" s="80"/>
      <c r="F113" s="254"/>
      <c r="G113" s="257"/>
      <c r="H113" s="258"/>
      <c r="I113" s="244"/>
      <c r="J113" s="244"/>
      <c r="K113" s="244"/>
      <c r="L113" s="257"/>
      <c r="M113" s="258"/>
      <c r="N113" s="244"/>
      <c r="O113" s="244"/>
      <c r="P113" s="244"/>
      <c r="Q113" s="345"/>
    </row>
    <row r="114" spans="1:17" s="368" customFormat="1" ht="18">
      <c r="A114" s="796">
        <v>72</v>
      </c>
      <c r="B114" s="552" t="s">
        <v>418</v>
      </c>
      <c r="C114" s="235">
        <v>4864960</v>
      </c>
      <c r="D114" s="97" t="s">
        <v>12</v>
      </c>
      <c r="E114" s="80" t="s">
        <v>305</v>
      </c>
      <c r="F114" s="254">
        <v>1000</v>
      </c>
      <c r="G114" s="257">
        <v>980048</v>
      </c>
      <c r="H114" s="258">
        <v>980242</v>
      </c>
      <c r="I114" s="258">
        <f>G114-H114</f>
        <v>-194</v>
      </c>
      <c r="J114" s="258">
        <f>$F114*I114</f>
        <v>-194000</v>
      </c>
      <c r="K114" s="258">
        <f>J114/1000000</f>
        <v>-0.194</v>
      </c>
      <c r="L114" s="257">
        <v>2107</v>
      </c>
      <c r="M114" s="258">
        <v>2115</v>
      </c>
      <c r="N114" s="258">
        <f>L114-M114</f>
        <v>-8</v>
      </c>
      <c r="O114" s="258">
        <f>$F114*N114</f>
        <v>-8000</v>
      </c>
      <c r="P114" s="259">
        <f>O114/1000000</f>
        <v>-0.008</v>
      </c>
      <c r="Q114" s="345"/>
    </row>
    <row r="115" spans="1:17" ht="18">
      <c r="A115" s="796">
        <v>73</v>
      </c>
      <c r="B115" s="552" t="s">
        <v>419</v>
      </c>
      <c r="C115" s="235">
        <v>5128441</v>
      </c>
      <c r="D115" s="97" t="s">
        <v>12</v>
      </c>
      <c r="E115" s="80" t="s">
        <v>305</v>
      </c>
      <c r="F115" s="369">
        <v>750</v>
      </c>
      <c r="G115" s="257">
        <v>1155</v>
      </c>
      <c r="H115" s="258">
        <v>1190</v>
      </c>
      <c r="I115" s="258">
        <f>G115-H115</f>
        <v>-35</v>
      </c>
      <c r="J115" s="258">
        <f>$F115*I115</f>
        <v>-26250</v>
      </c>
      <c r="K115" s="258">
        <f>J115/1000000</f>
        <v>-0.02625</v>
      </c>
      <c r="L115" s="257">
        <v>4404</v>
      </c>
      <c r="M115" s="258">
        <v>4405</v>
      </c>
      <c r="N115" s="258">
        <f>L115-M115</f>
        <v>-1</v>
      </c>
      <c r="O115" s="258">
        <f>$F115*N115</f>
        <v>-750</v>
      </c>
      <c r="P115" s="259">
        <f>O115/1000000</f>
        <v>-0.00075</v>
      </c>
      <c r="Q115" s="345"/>
    </row>
    <row r="116" spans="1:92" s="371" customFormat="1" ht="15.75" thickBot="1">
      <c r="A116" s="460"/>
      <c r="B116" s="588"/>
      <c r="G116" s="343"/>
      <c r="H116" s="344"/>
      <c r="I116" s="587"/>
      <c r="J116" s="587"/>
      <c r="K116" s="587"/>
      <c r="L116" s="343"/>
      <c r="M116" s="344"/>
      <c r="N116" s="587"/>
      <c r="O116" s="587"/>
      <c r="P116" s="587"/>
      <c r="Q116" s="418"/>
      <c r="R116" s="368"/>
      <c r="S116" s="368"/>
      <c r="T116" s="368"/>
      <c r="U116" s="368"/>
      <c r="V116" s="368"/>
      <c r="W116" s="368"/>
      <c r="X116" s="368"/>
      <c r="Y116" s="368"/>
      <c r="Z116" s="368"/>
      <c r="AA116" s="368"/>
      <c r="AB116" s="368"/>
      <c r="AC116" s="368"/>
      <c r="AD116" s="368"/>
      <c r="AE116" s="368"/>
      <c r="AF116" s="368"/>
      <c r="AG116" s="368"/>
      <c r="AH116" s="368"/>
      <c r="AI116" s="368"/>
      <c r="AJ116" s="368"/>
      <c r="AK116" s="368"/>
      <c r="AL116" s="368"/>
      <c r="AM116" s="368"/>
      <c r="AN116" s="368"/>
      <c r="AO116" s="368"/>
      <c r="AP116" s="368"/>
      <c r="AQ116" s="368"/>
      <c r="AR116" s="368"/>
      <c r="AS116" s="368"/>
      <c r="AT116" s="368"/>
      <c r="AU116" s="368"/>
      <c r="AV116" s="368"/>
      <c r="AW116" s="368"/>
      <c r="AX116" s="368"/>
      <c r="AY116" s="368"/>
      <c r="AZ116" s="368"/>
      <c r="BA116" s="368"/>
      <c r="BB116" s="368"/>
      <c r="BC116" s="368"/>
      <c r="BD116" s="368"/>
      <c r="BE116" s="368"/>
      <c r="BF116" s="368"/>
      <c r="BG116" s="368"/>
      <c r="BH116" s="368"/>
      <c r="BI116" s="368"/>
      <c r="BJ116" s="368"/>
      <c r="BK116" s="368"/>
      <c r="BL116" s="368"/>
      <c r="BM116" s="368"/>
      <c r="BN116" s="368"/>
      <c r="BO116" s="368"/>
      <c r="BP116" s="368"/>
      <c r="BQ116" s="368"/>
      <c r="BR116" s="368"/>
      <c r="BS116" s="368"/>
      <c r="BT116" s="368"/>
      <c r="BU116" s="368"/>
      <c r="BV116" s="368"/>
      <c r="BW116" s="368"/>
      <c r="BX116" s="368"/>
      <c r="BY116" s="368"/>
      <c r="BZ116" s="368"/>
      <c r="CA116" s="368"/>
      <c r="CB116" s="368"/>
      <c r="CC116" s="368"/>
      <c r="CD116" s="368"/>
      <c r="CE116" s="368"/>
      <c r="CF116" s="368"/>
      <c r="CG116" s="368"/>
      <c r="CH116" s="368"/>
      <c r="CI116" s="368"/>
      <c r="CJ116" s="368"/>
      <c r="CK116" s="368"/>
      <c r="CL116" s="368"/>
      <c r="CM116" s="368"/>
      <c r="CN116" s="368"/>
    </row>
    <row r="117" spans="2:16" ht="18.75" thickTop="1">
      <c r="B117" s="121" t="s">
        <v>218</v>
      </c>
      <c r="G117" s="258"/>
      <c r="H117" s="258"/>
      <c r="I117" s="409"/>
      <c r="J117" s="409"/>
      <c r="K117" s="324">
        <f>SUM(K7:K116)</f>
        <v>-83.51316927999999</v>
      </c>
      <c r="L117" s="258"/>
      <c r="M117" s="258"/>
      <c r="N117" s="409"/>
      <c r="O117" s="409"/>
      <c r="P117" s="324">
        <f>SUM(P7:P116)</f>
        <v>-0.8057832730000002</v>
      </c>
    </row>
    <row r="118" spans="2:16" ht="15">
      <c r="B118" s="14"/>
      <c r="G118" s="258"/>
      <c r="H118" s="258"/>
      <c r="I118" s="409"/>
      <c r="J118" s="409"/>
      <c r="K118" s="409"/>
      <c r="L118" s="258"/>
      <c r="M118" s="258"/>
      <c r="N118" s="409"/>
      <c r="O118" s="409"/>
      <c r="P118" s="409"/>
    </row>
    <row r="119" spans="2:16" ht="15">
      <c r="B119" s="14"/>
      <c r="G119" s="258"/>
      <c r="H119" s="258"/>
      <c r="I119" s="409"/>
      <c r="J119" s="409"/>
      <c r="K119" s="409"/>
      <c r="L119" s="258"/>
      <c r="M119" s="258"/>
      <c r="N119" s="409"/>
      <c r="O119" s="409"/>
      <c r="P119" s="409"/>
    </row>
    <row r="120" spans="2:16" ht="15">
      <c r="B120" s="14"/>
      <c r="G120" s="258"/>
      <c r="H120" s="258"/>
      <c r="I120" s="409"/>
      <c r="J120" s="409"/>
      <c r="K120" s="409"/>
      <c r="L120" s="258"/>
      <c r="M120" s="258"/>
      <c r="N120" s="409"/>
      <c r="O120" s="409"/>
      <c r="P120" s="409"/>
    </row>
    <row r="121" spans="2:16" ht="15">
      <c r="B121" s="14"/>
      <c r="G121" s="258"/>
      <c r="H121" s="258"/>
      <c r="I121" s="409"/>
      <c r="J121" s="409"/>
      <c r="K121" s="409"/>
      <c r="L121" s="258"/>
      <c r="M121" s="258"/>
      <c r="N121" s="409"/>
      <c r="O121" s="409"/>
      <c r="P121" s="409"/>
    </row>
    <row r="122" spans="2:16" ht="15">
      <c r="B122" s="14"/>
      <c r="G122" s="258"/>
      <c r="H122" s="258"/>
      <c r="I122" s="409"/>
      <c r="J122" s="409"/>
      <c r="K122" s="409"/>
      <c r="L122" s="258"/>
      <c r="M122" s="258"/>
      <c r="N122" s="409"/>
      <c r="O122" s="409"/>
      <c r="P122" s="409"/>
    </row>
    <row r="123" spans="1:16" ht="15.75">
      <c r="A123" s="13"/>
      <c r="G123" s="258"/>
      <c r="H123" s="258"/>
      <c r="I123" s="409"/>
      <c r="J123" s="409"/>
      <c r="K123" s="409"/>
      <c r="L123" s="258"/>
      <c r="M123" s="258"/>
      <c r="N123" s="409"/>
      <c r="O123" s="409"/>
      <c r="P123" s="409"/>
    </row>
    <row r="124" spans="1:17" ht="24" thickBot="1">
      <c r="A124" s="150" t="s">
        <v>217</v>
      </c>
      <c r="G124" s="258"/>
      <c r="H124" s="258"/>
      <c r="I124" s="68" t="s">
        <v>353</v>
      </c>
      <c r="J124" s="368"/>
      <c r="K124" s="368"/>
      <c r="L124" s="258"/>
      <c r="M124" s="258"/>
      <c r="N124" s="68" t="s">
        <v>354</v>
      </c>
      <c r="O124" s="368"/>
      <c r="P124" s="368"/>
      <c r="Q124" s="410" t="str">
        <f>Q1</f>
        <v>NOVEMBER-2022</v>
      </c>
    </row>
    <row r="125" spans="1:17" ht="39" customHeight="1" thickBot="1" thickTop="1">
      <c r="A125" s="402" t="s">
        <v>8</v>
      </c>
      <c r="B125" s="386" t="s">
        <v>9</v>
      </c>
      <c r="C125" s="387" t="s">
        <v>1</v>
      </c>
      <c r="D125" s="387" t="s">
        <v>2</v>
      </c>
      <c r="E125" s="387" t="s">
        <v>3</v>
      </c>
      <c r="F125" s="387" t="s">
        <v>10</v>
      </c>
      <c r="G125" s="385" t="str">
        <f>G5</f>
        <v>FINAL READING 30/11/2022</v>
      </c>
      <c r="H125" s="387" t="str">
        <f>H5</f>
        <v>INTIAL READING 01/11/2022</v>
      </c>
      <c r="I125" s="387" t="s">
        <v>4</v>
      </c>
      <c r="J125" s="387" t="s">
        <v>5</v>
      </c>
      <c r="K125" s="403" t="s">
        <v>6</v>
      </c>
      <c r="L125" s="385" t="str">
        <f>L5</f>
        <v>FINAL READING 30/11/2022</v>
      </c>
      <c r="M125" s="387" t="str">
        <f>M5</f>
        <v>INTIAL READING 01/11/2022</v>
      </c>
      <c r="N125" s="387" t="s">
        <v>4</v>
      </c>
      <c r="O125" s="387" t="s">
        <v>5</v>
      </c>
      <c r="P125" s="403" t="s">
        <v>6</v>
      </c>
      <c r="Q125" s="403" t="s">
        <v>270</v>
      </c>
    </row>
    <row r="126" spans="1:16" ht="7.5" customHeight="1" hidden="1" thickBot="1" thickTop="1">
      <c r="A126" s="11"/>
      <c r="B126" s="10"/>
      <c r="C126" s="9"/>
      <c r="D126" s="9"/>
      <c r="E126" s="9"/>
      <c r="F126" s="9"/>
      <c r="G126" s="258"/>
      <c r="H126" s="258"/>
      <c r="I126" s="409"/>
      <c r="J126" s="409"/>
      <c r="K126" s="409"/>
      <c r="L126" s="258"/>
      <c r="M126" s="258"/>
      <c r="N126" s="409"/>
      <c r="O126" s="409"/>
      <c r="P126" s="409"/>
    </row>
    <row r="127" spans="1:17" ht="15.75" customHeight="1" thickTop="1">
      <c r="A127" s="255"/>
      <c r="B127" s="256" t="s">
        <v>25</v>
      </c>
      <c r="C127" s="247"/>
      <c r="D127" s="241"/>
      <c r="E127" s="241"/>
      <c r="F127" s="241"/>
      <c r="G127" s="406"/>
      <c r="H127" s="406"/>
      <c r="I127" s="412"/>
      <c r="J127" s="412"/>
      <c r="K127" s="413"/>
      <c r="L127" s="406"/>
      <c r="M127" s="406"/>
      <c r="N127" s="412"/>
      <c r="O127" s="412"/>
      <c r="P127" s="413"/>
      <c r="Q127" s="408"/>
    </row>
    <row r="128" spans="1:17" ht="15.75" customHeight="1">
      <c r="A128" s="246">
        <v>1</v>
      </c>
      <c r="B128" s="261" t="s">
        <v>74</v>
      </c>
      <c r="C128" s="254">
        <v>4902566</v>
      </c>
      <c r="D128" s="249" t="s">
        <v>12</v>
      </c>
      <c r="E128" s="249" t="s">
        <v>305</v>
      </c>
      <c r="F128" s="254">
        <v>-100</v>
      </c>
      <c r="G128" s="257">
        <v>367</v>
      </c>
      <c r="H128" s="258">
        <v>367</v>
      </c>
      <c r="I128" s="258">
        <f>G128-H128</f>
        <v>0</v>
      </c>
      <c r="J128" s="258">
        <f>$F128*I128</f>
        <v>0</v>
      </c>
      <c r="K128" s="258">
        <f>J128/1000000</f>
        <v>0</v>
      </c>
      <c r="L128" s="257">
        <v>1454</v>
      </c>
      <c r="M128" s="258">
        <v>1465</v>
      </c>
      <c r="N128" s="258">
        <f>L128-M128</f>
        <v>-11</v>
      </c>
      <c r="O128" s="258">
        <f>$F128*N128</f>
        <v>1100</v>
      </c>
      <c r="P128" s="259">
        <f>O128/1000000</f>
        <v>0.0011</v>
      </c>
      <c r="Q128" s="345"/>
    </row>
    <row r="129" spans="1:17" ht="16.5">
      <c r="A129" s="246"/>
      <c r="B129" s="262" t="s">
        <v>37</v>
      </c>
      <c r="C129" s="254"/>
      <c r="D129" s="265"/>
      <c r="E129" s="265"/>
      <c r="F129" s="254"/>
      <c r="G129" s="257"/>
      <c r="H129" s="258"/>
      <c r="I129" s="258"/>
      <c r="J129" s="258"/>
      <c r="K129" s="259"/>
      <c r="L129" s="257"/>
      <c r="M129" s="258"/>
      <c r="N129" s="258"/>
      <c r="O129" s="258"/>
      <c r="P129" s="259"/>
      <c r="Q129" s="345"/>
    </row>
    <row r="130" spans="1:17" ht="16.5">
      <c r="A130" s="246">
        <v>2</v>
      </c>
      <c r="B130" s="261" t="s">
        <v>38</v>
      </c>
      <c r="C130" s="254">
        <v>4864787</v>
      </c>
      <c r="D130" s="264" t="s">
        <v>12</v>
      </c>
      <c r="E130" s="249" t="s">
        <v>305</v>
      </c>
      <c r="F130" s="254">
        <v>-800</v>
      </c>
      <c r="G130" s="257">
        <v>480</v>
      </c>
      <c r="H130" s="258">
        <v>440</v>
      </c>
      <c r="I130" s="258">
        <f>G130-H130</f>
        <v>40</v>
      </c>
      <c r="J130" s="258">
        <f>$F130*I130</f>
        <v>-32000</v>
      </c>
      <c r="K130" s="259">
        <f>J130/1000000</f>
        <v>-0.032</v>
      </c>
      <c r="L130" s="257">
        <v>639</v>
      </c>
      <c r="M130" s="258">
        <v>639</v>
      </c>
      <c r="N130" s="258">
        <f>L130-M130</f>
        <v>0</v>
      </c>
      <c r="O130" s="258">
        <f>$F130*N130</f>
        <v>0</v>
      </c>
      <c r="P130" s="259">
        <f>O130/1000000</f>
        <v>0</v>
      </c>
      <c r="Q130" s="345"/>
    </row>
    <row r="131" spans="1:17" ht="15.75" customHeight="1">
      <c r="A131" s="246"/>
      <c r="B131" s="262" t="s">
        <v>17</v>
      </c>
      <c r="C131" s="254"/>
      <c r="D131" s="264"/>
      <c r="E131" s="249"/>
      <c r="F131" s="254"/>
      <c r="G131" s="257"/>
      <c r="H131" s="258"/>
      <c r="I131" s="258"/>
      <c r="J131" s="258"/>
      <c r="K131" s="259"/>
      <c r="L131" s="257"/>
      <c r="M131" s="258"/>
      <c r="N131" s="258"/>
      <c r="O131" s="258"/>
      <c r="P131" s="259"/>
      <c r="Q131" s="345"/>
    </row>
    <row r="132" spans="1:17" ht="16.5">
      <c r="A132" s="246">
        <v>3</v>
      </c>
      <c r="B132" s="261" t="s">
        <v>18</v>
      </c>
      <c r="C132" s="254">
        <v>4865119</v>
      </c>
      <c r="D132" s="264" t="s">
        <v>12</v>
      </c>
      <c r="E132" s="249" t="s">
        <v>305</v>
      </c>
      <c r="F132" s="254">
        <v>-1333.33</v>
      </c>
      <c r="G132" s="257">
        <v>49</v>
      </c>
      <c r="H132" s="258">
        <v>38</v>
      </c>
      <c r="I132" s="258">
        <f>G132-H132</f>
        <v>11</v>
      </c>
      <c r="J132" s="258">
        <f>$F132*I132</f>
        <v>-14666.63</v>
      </c>
      <c r="K132" s="259">
        <f>J132/1000000</f>
        <v>-0.01466663</v>
      </c>
      <c r="L132" s="257">
        <v>3</v>
      </c>
      <c r="M132" s="258">
        <v>3</v>
      </c>
      <c r="N132" s="258">
        <f>L132-M132</f>
        <v>0</v>
      </c>
      <c r="O132" s="258">
        <f>$F132*N132</f>
        <v>0</v>
      </c>
      <c r="P132" s="259">
        <f>O132/1000000</f>
        <v>0</v>
      </c>
      <c r="Q132" s="602"/>
    </row>
    <row r="133" spans="1:17" ht="16.5">
      <c r="A133" s="246">
        <v>4</v>
      </c>
      <c r="B133" s="261" t="s">
        <v>19</v>
      </c>
      <c r="C133" s="254">
        <v>4864825</v>
      </c>
      <c r="D133" s="264" t="s">
        <v>12</v>
      </c>
      <c r="E133" s="249" t="s">
        <v>305</v>
      </c>
      <c r="F133" s="254">
        <v>-133.33</v>
      </c>
      <c r="G133" s="257">
        <v>5947</v>
      </c>
      <c r="H133" s="258">
        <v>5559</v>
      </c>
      <c r="I133" s="258">
        <f>G133-H133</f>
        <v>388</v>
      </c>
      <c r="J133" s="258">
        <f>$F133*I133</f>
        <v>-51732.04000000001</v>
      </c>
      <c r="K133" s="259">
        <f>J133/1000000</f>
        <v>-0.05173204000000001</v>
      </c>
      <c r="L133" s="257">
        <v>8037</v>
      </c>
      <c r="M133" s="258">
        <v>8037</v>
      </c>
      <c r="N133" s="258">
        <f>L133-M133</f>
        <v>0</v>
      </c>
      <c r="O133" s="258">
        <f>$F133*N133</f>
        <v>0</v>
      </c>
      <c r="P133" s="259">
        <f>O133/1000000</f>
        <v>0</v>
      </c>
      <c r="Q133" s="345"/>
    </row>
    <row r="134" spans="1:17" ht="16.5">
      <c r="A134" s="414"/>
      <c r="B134" s="415" t="s">
        <v>44</v>
      </c>
      <c r="C134" s="245"/>
      <c r="D134" s="249"/>
      <c r="E134" s="249"/>
      <c r="F134" s="416"/>
      <c r="G134" s="257"/>
      <c r="H134" s="258"/>
      <c r="I134" s="258"/>
      <c r="J134" s="258"/>
      <c r="K134" s="259"/>
      <c r="L134" s="257"/>
      <c r="M134" s="258"/>
      <c r="N134" s="258"/>
      <c r="O134" s="258"/>
      <c r="P134" s="259"/>
      <c r="Q134" s="345"/>
    </row>
    <row r="135" spans="1:17" ht="16.5">
      <c r="A135" s="246">
        <v>5</v>
      </c>
      <c r="B135" s="372" t="s">
        <v>45</v>
      </c>
      <c r="C135" s="254">
        <v>4865149</v>
      </c>
      <c r="D135" s="265" t="s">
        <v>12</v>
      </c>
      <c r="E135" s="249" t="s">
        <v>305</v>
      </c>
      <c r="F135" s="254">
        <v>-187.5</v>
      </c>
      <c r="G135" s="257">
        <v>997001</v>
      </c>
      <c r="H135" s="258">
        <v>997068</v>
      </c>
      <c r="I135" s="258">
        <f>G135-H135</f>
        <v>-67</v>
      </c>
      <c r="J135" s="258">
        <f>$F135*I135</f>
        <v>12562.5</v>
      </c>
      <c r="K135" s="259">
        <f>J135/1000000</f>
        <v>0.0125625</v>
      </c>
      <c r="L135" s="257">
        <v>998459</v>
      </c>
      <c r="M135" s="258">
        <v>998459</v>
      </c>
      <c r="N135" s="258">
        <f>L135-M135</f>
        <v>0</v>
      </c>
      <c r="O135" s="258">
        <f>$F135*N135</f>
        <v>0</v>
      </c>
      <c r="P135" s="259">
        <f>O135/1000000</f>
        <v>0</v>
      </c>
      <c r="Q135" s="366"/>
    </row>
    <row r="136" spans="1:17" ht="16.5">
      <c r="A136" s="246"/>
      <c r="B136" s="262" t="s">
        <v>33</v>
      </c>
      <c r="C136" s="254"/>
      <c r="D136" s="265"/>
      <c r="E136" s="249"/>
      <c r="F136" s="254"/>
      <c r="G136" s="257"/>
      <c r="H136" s="258"/>
      <c r="I136" s="258"/>
      <c r="J136" s="258"/>
      <c r="K136" s="259"/>
      <c r="L136" s="257"/>
      <c r="M136" s="258"/>
      <c r="N136" s="258"/>
      <c r="O136" s="258"/>
      <c r="P136" s="259"/>
      <c r="Q136" s="345"/>
    </row>
    <row r="137" spans="1:17" ht="16.5">
      <c r="A137" s="246">
        <v>6</v>
      </c>
      <c r="B137" s="261" t="s">
        <v>318</v>
      </c>
      <c r="C137" s="254">
        <v>5128439</v>
      </c>
      <c r="D137" s="264" t="s">
        <v>12</v>
      </c>
      <c r="E137" s="249" t="s">
        <v>305</v>
      </c>
      <c r="F137" s="254">
        <v>-800</v>
      </c>
      <c r="G137" s="257">
        <v>897917</v>
      </c>
      <c r="H137" s="258">
        <v>897917</v>
      </c>
      <c r="I137" s="258">
        <f>G137-H137</f>
        <v>0</v>
      </c>
      <c r="J137" s="258">
        <f>$F137*I137</f>
        <v>0</v>
      </c>
      <c r="K137" s="259">
        <f>J137/1000000</f>
        <v>0</v>
      </c>
      <c r="L137" s="257">
        <v>997637</v>
      </c>
      <c r="M137" s="258">
        <v>997637</v>
      </c>
      <c r="N137" s="258">
        <f>L137-M137</f>
        <v>0</v>
      </c>
      <c r="O137" s="258">
        <f>$F137*N137</f>
        <v>0</v>
      </c>
      <c r="P137" s="259">
        <f>O137/1000000</f>
        <v>0</v>
      </c>
      <c r="Q137" s="345"/>
    </row>
    <row r="138" spans="1:17" ht="16.5">
      <c r="A138" s="246"/>
      <c r="B138" s="263" t="s">
        <v>341</v>
      </c>
      <c r="C138" s="254"/>
      <c r="D138" s="264"/>
      <c r="E138" s="249"/>
      <c r="F138" s="254"/>
      <c r="G138" s="257"/>
      <c r="H138" s="258"/>
      <c r="I138" s="258"/>
      <c r="J138" s="258"/>
      <c r="K138" s="259"/>
      <c r="L138" s="257"/>
      <c r="M138" s="258"/>
      <c r="N138" s="258"/>
      <c r="O138" s="258"/>
      <c r="P138" s="259"/>
      <c r="Q138" s="345"/>
    </row>
    <row r="139" spans="1:17" s="249" customFormat="1" ht="15">
      <c r="A139" s="275">
        <v>7</v>
      </c>
      <c r="B139" s="603" t="s">
        <v>346</v>
      </c>
      <c r="C139" s="279">
        <v>4864971</v>
      </c>
      <c r="D139" s="264" t="s">
        <v>12</v>
      </c>
      <c r="E139" s="249" t="s">
        <v>305</v>
      </c>
      <c r="F139" s="264">
        <v>800</v>
      </c>
      <c r="G139" s="257">
        <v>0</v>
      </c>
      <c r="H139" s="258">
        <v>0</v>
      </c>
      <c r="I139" s="265">
        <f>G139-H139</f>
        <v>0</v>
      </c>
      <c r="J139" s="265">
        <f>$F139*I139</f>
        <v>0</v>
      </c>
      <c r="K139" s="265">
        <f>J139/1000000</f>
        <v>0</v>
      </c>
      <c r="L139" s="257">
        <v>999495</v>
      </c>
      <c r="M139" s="258">
        <v>999495</v>
      </c>
      <c r="N139" s="265">
        <f>L139-M139</f>
        <v>0</v>
      </c>
      <c r="O139" s="265">
        <f>$F139*N139</f>
        <v>0</v>
      </c>
      <c r="P139" s="265">
        <f>O139/1000000</f>
        <v>0</v>
      </c>
      <c r="Q139" s="359"/>
    </row>
    <row r="140" spans="1:17" s="520" customFormat="1" ht="18" customHeight="1">
      <c r="A140" s="275"/>
      <c r="B140" s="597" t="s">
        <v>409</v>
      </c>
      <c r="C140" s="279"/>
      <c r="D140" s="264"/>
      <c r="E140" s="249"/>
      <c r="F140" s="264"/>
      <c r="G140" s="257"/>
      <c r="H140" s="258"/>
      <c r="I140" s="265"/>
      <c r="J140" s="265"/>
      <c r="K140" s="265"/>
      <c r="L140" s="257"/>
      <c r="M140" s="258"/>
      <c r="N140" s="265"/>
      <c r="O140" s="265"/>
      <c r="P140" s="265"/>
      <c r="Q140" s="359"/>
    </row>
    <row r="141" spans="1:17" s="520" customFormat="1" ht="15">
      <c r="A141" s="275">
        <v>8</v>
      </c>
      <c r="B141" s="603" t="s">
        <v>410</v>
      </c>
      <c r="C141" s="279">
        <v>4864952</v>
      </c>
      <c r="D141" s="264" t="s">
        <v>12</v>
      </c>
      <c r="E141" s="249" t="s">
        <v>305</v>
      </c>
      <c r="F141" s="264">
        <v>-625</v>
      </c>
      <c r="G141" s="257">
        <v>991954</v>
      </c>
      <c r="H141" s="258">
        <v>991898</v>
      </c>
      <c r="I141" s="265">
        <f>G141-H141</f>
        <v>56</v>
      </c>
      <c r="J141" s="265">
        <f>$F141*I141</f>
        <v>-35000</v>
      </c>
      <c r="K141" s="265">
        <f>J141/1000000</f>
        <v>-0.035</v>
      </c>
      <c r="L141" s="257">
        <v>512</v>
      </c>
      <c r="M141" s="258">
        <v>507</v>
      </c>
      <c r="N141" s="265">
        <f>L141-M141</f>
        <v>5</v>
      </c>
      <c r="O141" s="265">
        <f>$F141*N141</f>
        <v>-3125</v>
      </c>
      <c r="P141" s="265">
        <f>O141/1000000</f>
        <v>-0.003125</v>
      </c>
      <c r="Q141" s="359"/>
    </row>
    <row r="142" spans="1:17" s="520" customFormat="1" ht="15">
      <c r="A142" s="275">
        <v>9</v>
      </c>
      <c r="B142" s="603" t="s">
        <v>410</v>
      </c>
      <c r="C142" s="279">
        <v>4865039</v>
      </c>
      <c r="D142" s="264" t="s">
        <v>12</v>
      </c>
      <c r="E142" s="249" t="s">
        <v>305</v>
      </c>
      <c r="F142" s="264">
        <v>-500</v>
      </c>
      <c r="G142" s="257">
        <v>999784</v>
      </c>
      <c r="H142" s="258">
        <v>999823</v>
      </c>
      <c r="I142" s="265">
        <f>G142-H142</f>
        <v>-39</v>
      </c>
      <c r="J142" s="265">
        <f>$F142*I142</f>
        <v>19500</v>
      </c>
      <c r="K142" s="265">
        <f>J142/1000000</f>
        <v>0.0195</v>
      </c>
      <c r="L142" s="257">
        <v>213</v>
      </c>
      <c r="M142" s="258">
        <v>214</v>
      </c>
      <c r="N142" s="265">
        <f>L142-M142</f>
        <v>-1</v>
      </c>
      <c r="O142" s="265">
        <f>$F142*N142</f>
        <v>500</v>
      </c>
      <c r="P142" s="265">
        <f>O142/1000000</f>
        <v>0.0005</v>
      </c>
      <c r="Q142" s="359"/>
    </row>
    <row r="143" spans="1:17" s="520" customFormat="1" ht="15.75">
      <c r="A143" s="275"/>
      <c r="B143" s="597" t="s">
        <v>412</v>
      </c>
      <c r="C143" s="279"/>
      <c r="D143" s="264"/>
      <c r="E143" s="249"/>
      <c r="F143" s="264"/>
      <c r="G143" s="257"/>
      <c r="H143" s="258"/>
      <c r="I143" s="265"/>
      <c r="J143" s="265"/>
      <c r="K143" s="265"/>
      <c r="L143" s="257"/>
      <c r="M143" s="258"/>
      <c r="N143" s="265"/>
      <c r="O143" s="265"/>
      <c r="P143" s="265"/>
      <c r="Q143" s="359"/>
    </row>
    <row r="144" spans="1:17" s="520" customFormat="1" ht="15">
      <c r="A144" s="275">
        <v>10</v>
      </c>
      <c r="B144" s="603" t="s">
        <v>413</v>
      </c>
      <c r="C144" s="279">
        <v>4865158</v>
      </c>
      <c r="D144" s="264" t="s">
        <v>12</v>
      </c>
      <c r="E144" s="249" t="s">
        <v>305</v>
      </c>
      <c r="F144" s="264">
        <v>-200</v>
      </c>
      <c r="G144" s="257">
        <v>991936</v>
      </c>
      <c r="H144" s="258">
        <v>992013</v>
      </c>
      <c r="I144" s="265">
        <f>G144-H144</f>
        <v>-77</v>
      </c>
      <c r="J144" s="265">
        <f>$F144*I144</f>
        <v>15400</v>
      </c>
      <c r="K144" s="265">
        <f>J144/1000000</f>
        <v>0.0154</v>
      </c>
      <c r="L144" s="257">
        <v>20594</v>
      </c>
      <c r="M144" s="258">
        <v>20595</v>
      </c>
      <c r="N144" s="265">
        <f>L144-M144</f>
        <v>-1</v>
      </c>
      <c r="O144" s="265">
        <f>$F144*N144</f>
        <v>200</v>
      </c>
      <c r="P144" s="265">
        <f>O144/1000000</f>
        <v>0.0002</v>
      </c>
      <c r="Q144" s="359"/>
    </row>
    <row r="145" spans="1:17" s="520" customFormat="1" ht="15">
      <c r="A145" s="275">
        <v>11</v>
      </c>
      <c r="B145" s="603" t="s">
        <v>414</v>
      </c>
      <c r="C145" s="279">
        <v>4864816</v>
      </c>
      <c r="D145" s="264" t="s">
        <v>12</v>
      </c>
      <c r="E145" s="249" t="s">
        <v>305</v>
      </c>
      <c r="F145" s="264">
        <v>-187.5</v>
      </c>
      <c r="G145" s="257">
        <v>985703</v>
      </c>
      <c r="H145" s="258">
        <v>986373</v>
      </c>
      <c r="I145" s="265">
        <f>G145-H145</f>
        <v>-670</v>
      </c>
      <c r="J145" s="265">
        <f>$F145*I145</f>
        <v>125625</v>
      </c>
      <c r="K145" s="265">
        <f>J145/1000000</f>
        <v>0.125625</v>
      </c>
      <c r="L145" s="257">
        <v>4306</v>
      </c>
      <c r="M145" s="258">
        <v>4307</v>
      </c>
      <c r="N145" s="265">
        <f>L145-M145</f>
        <v>-1</v>
      </c>
      <c r="O145" s="265">
        <f>$F145*N145</f>
        <v>187.5</v>
      </c>
      <c r="P145" s="265">
        <f>O145/1000000</f>
        <v>0.0001875</v>
      </c>
      <c r="Q145" s="359"/>
    </row>
    <row r="146" spans="1:17" s="520" customFormat="1" ht="15">
      <c r="A146" s="275">
        <v>12</v>
      </c>
      <c r="B146" s="603" t="s">
        <v>415</v>
      </c>
      <c r="C146" s="279">
        <v>4864808</v>
      </c>
      <c r="D146" s="264" t="s">
        <v>12</v>
      </c>
      <c r="E146" s="249" t="s">
        <v>305</v>
      </c>
      <c r="F146" s="264">
        <v>-187.5</v>
      </c>
      <c r="G146" s="257">
        <v>981138</v>
      </c>
      <c r="H146" s="258">
        <v>981188</v>
      </c>
      <c r="I146" s="265">
        <f>G146-H146</f>
        <v>-50</v>
      </c>
      <c r="J146" s="265">
        <f>$F146*I146</f>
        <v>9375</v>
      </c>
      <c r="K146" s="265">
        <f>J146/1000000</f>
        <v>0.009375</v>
      </c>
      <c r="L146" s="257">
        <v>3463</v>
      </c>
      <c r="M146" s="258">
        <v>3468</v>
      </c>
      <c r="N146" s="265">
        <f>L146-M146</f>
        <v>-5</v>
      </c>
      <c r="O146" s="265">
        <f>$F146*N146</f>
        <v>937.5</v>
      </c>
      <c r="P146" s="265">
        <f>O146/1000000</f>
        <v>0.0009375</v>
      </c>
      <c r="Q146" s="359"/>
    </row>
    <row r="147" spans="1:17" s="520" customFormat="1" ht="15">
      <c r="A147" s="275">
        <v>13</v>
      </c>
      <c r="B147" s="603" t="s">
        <v>416</v>
      </c>
      <c r="C147" s="279">
        <v>4865005</v>
      </c>
      <c r="D147" s="264" t="s">
        <v>12</v>
      </c>
      <c r="E147" s="249" t="s">
        <v>305</v>
      </c>
      <c r="F147" s="264">
        <v>-250</v>
      </c>
      <c r="G147" s="257">
        <v>4218</v>
      </c>
      <c r="H147" s="258">
        <v>4247</v>
      </c>
      <c r="I147" s="265">
        <f>G147-H147</f>
        <v>-29</v>
      </c>
      <c r="J147" s="265">
        <f>$F147*I147</f>
        <v>7250</v>
      </c>
      <c r="K147" s="265">
        <f>J147/1000000</f>
        <v>0.00725</v>
      </c>
      <c r="L147" s="257">
        <v>8538</v>
      </c>
      <c r="M147" s="258">
        <v>8539</v>
      </c>
      <c r="N147" s="265">
        <f>L147-M147</f>
        <v>-1</v>
      </c>
      <c r="O147" s="265">
        <f>$F147*N147</f>
        <v>250</v>
      </c>
      <c r="P147" s="265">
        <f>O147/1000000</f>
        <v>0.00025</v>
      </c>
      <c r="Q147" s="359" t="s">
        <v>483</v>
      </c>
    </row>
    <row r="148" spans="1:17" s="520" customFormat="1" ht="15">
      <c r="A148" s="275"/>
      <c r="B148" s="603"/>
      <c r="C148" s="279"/>
      <c r="D148" s="264"/>
      <c r="E148" s="249"/>
      <c r="F148" s="264"/>
      <c r="G148" s="257"/>
      <c r="H148" s="258"/>
      <c r="I148" s="265"/>
      <c r="J148" s="265"/>
      <c r="K148" s="265">
        <v>0.00081</v>
      </c>
      <c r="L148" s="257"/>
      <c r="M148" s="258"/>
      <c r="N148" s="265"/>
      <c r="O148" s="265"/>
      <c r="P148" s="265">
        <v>2.7E-05</v>
      </c>
      <c r="Q148" s="359" t="s">
        <v>485</v>
      </c>
    </row>
    <row r="149" spans="1:17" s="249" customFormat="1" ht="15.75" thickBot="1">
      <c r="A149" s="551">
        <v>14</v>
      </c>
      <c r="B149" s="598" t="s">
        <v>417</v>
      </c>
      <c r="C149" s="599">
        <v>4864822</v>
      </c>
      <c r="D149" s="604" t="s">
        <v>12</v>
      </c>
      <c r="E149" s="600" t="s">
        <v>305</v>
      </c>
      <c r="F149" s="599">
        <v>-100</v>
      </c>
      <c r="G149" s="343">
        <v>993279</v>
      </c>
      <c r="H149" s="344">
        <v>993313</v>
      </c>
      <c r="I149" s="599">
        <f>G149-H149</f>
        <v>-34</v>
      </c>
      <c r="J149" s="599">
        <f>$F149*I149</f>
        <v>3400</v>
      </c>
      <c r="K149" s="599">
        <f>J149/1000000</f>
        <v>0.0034</v>
      </c>
      <c r="L149" s="343">
        <v>30624</v>
      </c>
      <c r="M149" s="344">
        <v>30628</v>
      </c>
      <c r="N149" s="599">
        <f>L149-M149</f>
        <v>-4</v>
      </c>
      <c r="O149" s="599">
        <f>$F149*N149</f>
        <v>400</v>
      </c>
      <c r="P149" s="599">
        <f>O149/1000000</f>
        <v>0.0004</v>
      </c>
      <c r="Q149" s="605"/>
    </row>
    <row r="150" ht="15.75" thickTop="1">
      <c r="L150" s="258"/>
    </row>
    <row r="151" spans="2:16" ht="18">
      <c r="B151" s="239" t="s">
        <v>271</v>
      </c>
      <c r="K151" s="122">
        <f>SUM(K128:K150)</f>
        <v>0.06052382999999998</v>
      </c>
      <c r="P151" s="122">
        <f>SUM(P128:P150)</f>
        <v>0.00047700000000000016</v>
      </c>
    </row>
    <row r="152" spans="11:16" ht="15.75">
      <c r="K152" s="73"/>
      <c r="P152" s="73"/>
    </row>
    <row r="153" spans="11:16" ht="15.75">
      <c r="K153" s="73"/>
      <c r="P153" s="73"/>
    </row>
    <row r="154" spans="11:16" ht="15.75">
      <c r="K154" s="73"/>
      <c r="P154" s="73"/>
    </row>
    <row r="155" spans="11:16" ht="15.75">
      <c r="K155" s="73"/>
      <c r="P155" s="73"/>
    </row>
    <row r="156" spans="11:16" ht="15.75">
      <c r="K156" s="73"/>
      <c r="P156" s="73"/>
    </row>
    <row r="157" ht="13.5" thickBot="1"/>
    <row r="158" spans="1:17" ht="31.5" customHeight="1">
      <c r="A158" s="110" t="s">
        <v>220</v>
      </c>
      <c r="B158" s="111"/>
      <c r="C158" s="111"/>
      <c r="D158" s="112"/>
      <c r="E158" s="113"/>
      <c r="F158" s="112"/>
      <c r="G158" s="112"/>
      <c r="H158" s="111"/>
      <c r="I158" s="114"/>
      <c r="J158" s="115"/>
      <c r="K158" s="116"/>
      <c r="L158" s="419"/>
      <c r="M158" s="419"/>
      <c r="N158" s="419"/>
      <c r="O158" s="419"/>
      <c r="P158" s="419"/>
      <c r="Q158" s="420"/>
    </row>
    <row r="159" spans="1:17" ht="28.5" customHeight="1">
      <c r="A159" s="117" t="s">
        <v>268</v>
      </c>
      <c r="B159" s="70"/>
      <c r="C159" s="70"/>
      <c r="D159" s="70"/>
      <c r="E159" s="71"/>
      <c r="F159" s="70"/>
      <c r="G159" s="70"/>
      <c r="H159" s="70"/>
      <c r="I159" s="72"/>
      <c r="J159" s="70"/>
      <c r="K159" s="109">
        <f>K117</f>
        <v>-83.51316927999999</v>
      </c>
      <c r="L159" s="368"/>
      <c r="M159" s="368"/>
      <c r="N159" s="368"/>
      <c r="O159" s="368"/>
      <c r="P159" s="109">
        <f>P117</f>
        <v>-0.8057832730000002</v>
      </c>
      <c r="Q159" s="421"/>
    </row>
    <row r="160" spans="1:17" ht="28.5" customHeight="1">
      <c r="A160" s="117" t="s">
        <v>269</v>
      </c>
      <c r="B160" s="70"/>
      <c r="C160" s="70"/>
      <c r="D160" s="70"/>
      <c r="E160" s="71"/>
      <c r="F160" s="70"/>
      <c r="G160" s="70"/>
      <c r="H160" s="70"/>
      <c r="I160" s="72"/>
      <c r="J160" s="70"/>
      <c r="K160" s="109">
        <f>K151</f>
        <v>0.06052382999999998</v>
      </c>
      <c r="L160" s="368"/>
      <c r="M160" s="368"/>
      <c r="N160" s="368"/>
      <c r="O160" s="368"/>
      <c r="P160" s="109">
        <f>P151</f>
        <v>0.00047700000000000016</v>
      </c>
      <c r="Q160" s="421"/>
    </row>
    <row r="161" spans="1:17" ht="28.5" customHeight="1">
      <c r="A161" s="117" t="s">
        <v>221</v>
      </c>
      <c r="B161" s="70"/>
      <c r="C161" s="70"/>
      <c r="D161" s="70"/>
      <c r="E161" s="71"/>
      <c r="F161" s="70"/>
      <c r="G161" s="70"/>
      <c r="H161" s="70"/>
      <c r="I161" s="72"/>
      <c r="J161" s="70"/>
      <c r="K161" s="109">
        <f>'ROHTAK ROAD'!K45</f>
        <v>-0.5935625</v>
      </c>
      <c r="L161" s="368"/>
      <c r="M161" s="368"/>
      <c r="N161" s="368"/>
      <c r="O161" s="368"/>
      <c r="P161" s="109">
        <f>'ROHTAK ROAD'!P45</f>
        <v>-0.007949999999999999</v>
      </c>
      <c r="Q161" s="421"/>
    </row>
    <row r="162" spans="1:17" ht="27.75" customHeight="1" thickBot="1">
      <c r="A162" s="119" t="s">
        <v>222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321">
        <f>SUM(K159:K161)</f>
        <v>-84.04620795</v>
      </c>
      <c r="L162" s="422"/>
      <c r="M162" s="422"/>
      <c r="N162" s="422"/>
      <c r="O162" s="422"/>
      <c r="P162" s="321">
        <f>SUM(P159:P161)</f>
        <v>-0.8132562730000003</v>
      </c>
      <c r="Q162" s="423"/>
    </row>
    <row r="166" ht="13.5" thickBot="1">
      <c r="A166" s="181"/>
    </row>
    <row r="167" spans="1:17" ht="12.75">
      <c r="A167" s="424"/>
      <c r="B167" s="425"/>
      <c r="C167" s="425"/>
      <c r="D167" s="425"/>
      <c r="E167" s="425"/>
      <c r="F167" s="425"/>
      <c r="G167" s="425"/>
      <c r="H167" s="419"/>
      <c r="I167" s="419"/>
      <c r="J167" s="419"/>
      <c r="K167" s="419"/>
      <c r="L167" s="419"/>
      <c r="M167" s="419"/>
      <c r="N167" s="419"/>
      <c r="O167" s="419"/>
      <c r="P167" s="419"/>
      <c r="Q167" s="420"/>
    </row>
    <row r="168" spans="1:17" ht="23.25">
      <c r="A168" s="426" t="s">
        <v>286</v>
      </c>
      <c r="B168" s="427"/>
      <c r="C168" s="427"/>
      <c r="D168" s="427"/>
      <c r="E168" s="427"/>
      <c r="F168" s="427"/>
      <c r="G168" s="427"/>
      <c r="H168" s="368"/>
      <c r="I168" s="368"/>
      <c r="J168" s="368"/>
      <c r="K168" s="368"/>
      <c r="L168" s="368"/>
      <c r="M168" s="368"/>
      <c r="N168" s="368"/>
      <c r="O168" s="368"/>
      <c r="P168" s="368"/>
      <c r="Q168" s="421"/>
    </row>
    <row r="169" spans="1:17" ht="12.75">
      <c r="A169" s="428"/>
      <c r="B169" s="427"/>
      <c r="C169" s="427"/>
      <c r="D169" s="427"/>
      <c r="E169" s="427"/>
      <c r="F169" s="427"/>
      <c r="G169" s="427"/>
      <c r="H169" s="368"/>
      <c r="I169" s="368"/>
      <c r="J169" s="368"/>
      <c r="K169" s="368"/>
      <c r="L169" s="368"/>
      <c r="M169" s="368"/>
      <c r="N169" s="368"/>
      <c r="O169" s="368"/>
      <c r="P169" s="368"/>
      <c r="Q169" s="421"/>
    </row>
    <row r="170" spans="1:17" ht="15.75">
      <c r="A170" s="429"/>
      <c r="B170" s="430"/>
      <c r="C170" s="430"/>
      <c r="D170" s="430"/>
      <c r="E170" s="430"/>
      <c r="F170" s="430"/>
      <c r="G170" s="430"/>
      <c r="H170" s="368"/>
      <c r="I170" s="368"/>
      <c r="J170" s="368"/>
      <c r="K170" s="431" t="s">
        <v>298</v>
      </c>
      <c r="L170" s="368"/>
      <c r="M170" s="368"/>
      <c r="N170" s="368"/>
      <c r="O170" s="368"/>
      <c r="P170" s="431" t="s">
        <v>299</v>
      </c>
      <c r="Q170" s="421"/>
    </row>
    <row r="171" spans="1:17" ht="12.75">
      <c r="A171" s="432"/>
      <c r="B171" s="80"/>
      <c r="C171" s="80"/>
      <c r="D171" s="80"/>
      <c r="E171" s="80"/>
      <c r="F171" s="80"/>
      <c r="G171" s="80"/>
      <c r="H171" s="368"/>
      <c r="I171" s="368"/>
      <c r="J171" s="368"/>
      <c r="K171" s="368"/>
      <c r="L171" s="368"/>
      <c r="M171" s="368"/>
      <c r="N171" s="368"/>
      <c r="O171" s="368"/>
      <c r="P171" s="368"/>
      <c r="Q171" s="421"/>
    </row>
    <row r="172" spans="1:17" ht="12.75">
      <c r="A172" s="432"/>
      <c r="B172" s="80"/>
      <c r="C172" s="80"/>
      <c r="D172" s="80"/>
      <c r="E172" s="80"/>
      <c r="F172" s="80"/>
      <c r="G172" s="80"/>
      <c r="H172" s="368"/>
      <c r="I172" s="368"/>
      <c r="J172" s="368"/>
      <c r="K172" s="368"/>
      <c r="L172" s="368"/>
      <c r="M172" s="368"/>
      <c r="N172" s="368"/>
      <c r="O172" s="368"/>
      <c r="P172" s="368"/>
      <c r="Q172" s="421"/>
    </row>
    <row r="173" spans="1:17" ht="24.75" customHeight="1">
      <c r="A173" s="433" t="s">
        <v>289</v>
      </c>
      <c r="B173" s="434"/>
      <c r="C173" s="434"/>
      <c r="D173" s="435"/>
      <c r="E173" s="435"/>
      <c r="F173" s="436"/>
      <c r="G173" s="435"/>
      <c r="H173" s="368"/>
      <c r="I173" s="368"/>
      <c r="J173" s="368"/>
      <c r="K173" s="437">
        <f>K162</f>
        <v>-84.04620795</v>
      </c>
      <c r="L173" s="435" t="s">
        <v>287</v>
      </c>
      <c r="M173" s="368"/>
      <c r="N173" s="368"/>
      <c r="O173" s="368"/>
      <c r="P173" s="437">
        <f>P162</f>
        <v>-0.8132562730000003</v>
      </c>
      <c r="Q173" s="438" t="s">
        <v>287</v>
      </c>
    </row>
    <row r="174" spans="1:17" ht="15">
      <c r="A174" s="439"/>
      <c r="B174" s="440"/>
      <c r="C174" s="440"/>
      <c r="D174" s="427"/>
      <c r="E174" s="427"/>
      <c r="F174" s="441"/>
      <c r="G174" s="427"/>
      <c r="H174" s="368"/>
      <c r="I174" s="368"/>
      <c r="J174" s="368"/>
      <c r="K174" s="417"/>
      <c r="L174" s="427"/>
      <c r="M174" s="368"/>
      <c r="N174" s="368"/>
      <c r="O174" s="368"/>
      <c r="P174" s="417"/>
      <c r="Q174" s="442"/>
    </row>
    <row r="175" spans="1:17" ht="22.5" customHeight="1">
      <c r="A175" s="443" t="s">
        <v>288</v>
      </c>
      <c r="B175" s="37"/>
      <c r="C175" s="37"/>
      <c r="D175" s="427"/>
      <c r="E175" s="427"/>
      <c r="F175" s="444"/>
      <c r="G175" s="435"/>
      <c r="H175" s="368"/>
      <c r="I175" s="368"/>
      <c r="J175" s="368"/>
      <c r="K175" s="437">
        <f>'STEPPED UP GENCO'!K63</f>
        <v>4.552363302300001</v>
      </c>
      <c r="L175" s="435" t="s">
        <v>287</v>
      </c>
      <c r="M175" s="368"/>
      <c r="N175" s="368"/>
      <c r="O175" s="368"/>
      <c r="P175" s="437">
        <f>'STEPPED UP GENCO'!P63</f>
        <v>0</v>
      </c>
      <c r="Q175" s="438" t="s">
        <v>287</v>
      </c>
    </row>
    <row r="176" spans="1:17" ht="12.75">
      <c r="A176" s="445"/>
      <c r="B176" s="368"/>
      <c r="C176" s="368"/>
      <c r="D176" s="368"/>
      <c r="E176" s="368"/>
      <c r="F176" s="368"/>
      <c r="G176" s="368"/>
      <c r="H176" s="368"/>
      <c r="I176" s="368"/>
      <c r="J176" s="368"/>
      <c r="K176" s="368"/>
      <c r="L176" s="368"/>
      <c r="M176" s="368"/>
      <c r="N176" s="368"/>
      <c r="O176" s="368"/>
      <c r="P176" s="368"/>
      <c r="Q176" s="421"/>
    </row>
    <row r="177" spans="1:17" ht="2.25" customHeight="1">
      <c r="A177" s="445"/>
      <c r="B177" s="368"/>
      <c r="C177" s="368"/>
      <c r="D177" s="368"/>
      <c r="E177" s="368"/>
      <c r="F177" s="368"/>
      <c r="G177" s="368"/>
      <c r="H177" s="368"/>
      <c r="I177" s="368"/>
      <c r="J177" s="368"/>
      <c r="K177" s="368"/>
      <c r="L177" s="368"/>
      <c r="M177" s="368"/>
      <c r="N177" s="368"/>
      <c r="O177" s="368"/>
      <c r="P177" s="368"/>
      <c r="Q177" s="421"/>
    </row>
    <row r="178" spans="1:17" ht="7.5" customHeight="1">
      <c r="A178" s="445"/>
      <c r="B178" s="368"/>
      <c r="C178" s="368"/>
      <c r="D178" s="368"/>
      <c r="E178" s="368"/>
      <c r="F178" s="368"/>
      <c r="G178" s="368"/>
      <c r="H178" s="368"/>
      <c r="I178" s="368"/>
      <c r="J178" s="368"/>
      <c r="K178" s="368"/>
      <c r="L178" s="368"/>
      <c r="M178" s="368"/>
      <c r="N178" s="368"/>
      <c r="O178" s="368"/>
      <c r="P178" s="368"/>
      <c r="Q178" s="421"/>
    </row>
    <row r="179" spans="1:17" ht="21" thickBot="1">
      <c r="A179" s="446"/>
      <c r="B179" s="422"/>
      <c r="C179" s="422"/>
      <c r="D179" s="422"/>
      <c r="E179" s="422"/>
      <c r="F179" s="422"/>
      <c r="G179" s="422"/>
      <c r="H179" s="447"/>
      <c r="I179" s="447"/>
      <c r="J179" s="448" t="s">
        <v>290</v>
      </c>
      <c r="K179" s="449">
        <f>SUM(K173:K178)</f>
        <v>-79.4938446477</v>
      </c>
      <c r="L179" s="447" t="s">
        <v>287</v>
      </c>
      <c r="M179" s="450"/>
      <c r="N179" s="422"/>
      <c r="O179" s="422"/>
      <c r="P179" s="449">
        <f>SUM(P173:P178)</f>
        <v>-0.8132562730000003</v>
      </c>
      <c r="Q179" s="451" t="s">
        <v>287</v>
      </c>
    </row>
  </sheetData>
  <sheetProtection/>
  <printOptions horizontalCentered="1"/>
  <pageMargins left="0.39" right="0.25" top="0.36" bottom="0" header="0.38" footer="0.5"/>
  <pageSetup horizontalDpi="600" verticalDpi="600" orientation="landscape" scale="50" r:id="rId1"/>
  <rowBreaks count="3" manualBreakCount="3">
    <brk id="73" max="16" man="1"/>
    <brk id="74" max="16" man="1"/>
    <brk id="122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91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667"/>
      <c r="B1" s="223"/>
      <c r="C1" s="668"/>
    </row>
    <row r="2" spans="1:3" ht="20.25">
      <c r="A2" s="667"/>
      <c r="B2" s="223"/>
      <c r="C2" s="668"/>
    </row>
    <row r="3" spans="1:3" ht="20.25">
      <c r="A3" s="667"/>
      <c r="B3" s="223"/>
      <c r="C3" s="668"/>
    </row>
    <row r="4" spans="1:3" ht="20.25">
      <c r="A4" s="667"/>
      <c r="B4" s="223"/>
      <c r="C4" s="668"/>
    </row>
    <row r="5" spans="1:3" ht="20.25">
      <c r="A5" s="667"/>
      <c r="B5" s="223"/>
      <c r="C5" s="668"/>
    </row>
    <row r="6" spans="1:3" ht="20.25">
      <c r="A6" s="667"/>
      <c r="B6" s="223"/>
      <c r="C6" s="668"/>
    </row>
    <row r="7" spans="1:3" ht="20.25">
      <c r="A7" s="667"/>
      <c r="B7" s="223"/>
      <c r="C7" s="668"/>
    </row>
    <row r="8" spans="1:3" ht="20.25">
      <c r="A8" s="667"/>
      <c r="B8" s="223"/>
      <c r="C8" s="668"/>
    </row>
    <row r="9" spans="1:3" ht="20.25">
      <c r="A9" s="667"/>
      <c r="B9" s="223"/>
      <c r="C9" s="668"/>
    </row>
    <row r="10" spans="1:3" ht="20.25">
      <c r="A10" s="667"/>
      <c r="B10" s="223"/>
      <c r="C10" s="668"/>
    </row>
    <row r="11" spans="1:3" ht="20.25">
      <c r="A11" s="667"/>
      <c r="B11" s="223"/>
      <c r="C11" s="668"/>
    </row>
    <row r="12" spans="1:3" ht="20.25">
      <c r="A12" s="667"/>
      <c r="B12" s="223"/>
      <c r="C12" s="668"/>
    </row>
    <row r="13" spans="1:3" ht="20.25">
      <c r="A13" s="667"/>
      <c r="B13" s="223"/>
      <c r="C13" s="668"/>
    </row>
    <row r="14" spans="1:3" ht="20.25">
      <c r="A14" s="667"/>
      <c r="B14" s="223"/>
      <c r="C14" s="668"/>
    </row>
    <row r="15" spans="1:3" ht="20.25">
      <c r="A15" s="667"/>
      <c r="B15" s="223"/>
      <c r="C15" s="668"/>
    </row>
    <row r="16" spans="1:3" ht="20.25">
      <c r="A16" s="667"/>
      <c r="B16" s="223"/>
      <c r="C16" s="668"/>
    </row>
    <row r="17" spans="1:3" ht="20.25">
      <c r="A17" s="666"/>
      <c r="B17" s="225"/>
      <c r="C17" s="668"/>
    </row>
    <row r="18" spans="1:3" ht="20.25">
      <c r="A18" s="667"/>
      <c r="B18" s="223"/>
      <c r="C18" s="668"/>
    </row>
    <row r="19" spans="1:3" ht="20.25">
      <c r="A19" s="667"/>
      <c r="B19" s="223"/>
      <c r="C19" s="668"/>
    </row>
    <row r="20" spans="1:3" ht="20.25">
      <c r="A20" s="667"/>
      <c r="B20" s="223"/>
      <c r="C20" s="668"/>
    </row>
    <row r="21" spans="1:3" ht="20.25">
      <c r="A21" s="667"/>
      <c r="B21" s="223"/>
      <c r="C21" s="668"/>
    </row>
    <row r="22" spans="1:3" ht="20.25">
      <c r="A22" s="667"/>
      <c r="B22" s="223"/>
      <c r="C22" s="668"/>
    </row>
    <row r="23" spans="1:3" ht="20.25">
      <c r="A23" s="667"/>
      <c r="C23" s="668"/>
    </row>
    <row r="24" spans="1:3" ht="20.25">
      <c r="A24" s="667"/>
      <c r="C24" s="668"/>
    </row>
    <row r="25" spans="1:3" ht="20.25">
      <c r="A25" s="667"/>
      <c r="C25" s="668"/>
    </row>
    <row r="26" spans="1:3" ht="20.25">
      <c r="A26" s="667"/>
      <c r="B26" s="223"/>
      <c r="C26" s="668"/>
    </row>
    <row r="27" spans="1:3" ht="20.25">
      <c r="A27" s="667"/>
      <c r="B27" s="223"/>
      <c r="C27" s="668"/>
    </row>
    <row r="28" spans="1:3" ht="20.25">
      <c r="A28" s="667"/>
      <c r="B28" s="223"/>
      <c r="C28" s="668"/>
    </row>
    <row r="29" spans="1:3" ht="20.25">
      <c r="A29" s="667"/>
      <c r="B29" s="223"/>
      <c r="C29" s="668"/>
    </row>
    <row r="30" spans="1:3" ht="20.25">
      <c r="A30" s="667"/>
      <c r="B30" s="223"/>
      <c r="C30" s="668"/>
    </row>
    <row r="31" spans="1:3" ht="20.25">
      <c r="A31" s="667"/>
      <c r="B31" s="223"/>
      <c r="C31" s="668"/>
    </row>
    <row r="32" spans="1:3" ht="12.75">
      <c r="A32" s="129"/>
      <c r="B32" s="129"/>
      <c r="C32" s="668"/>
    </row>
    <row r="33" spans="1:3" ht="12.75">
      <c r="A33" s="129"/>
      <c r="B33" s="129"/>
      <c r="C33" s="668"/>
    </row>
    <row r="34" spans="1:3" ht="12.75">
      <c r="A34" s="128"/>
      <c r="B34" s="128"/>
      <c r="C34" s="668"/>
    </row>
    <row r="35" spans="1:3" ht="12.75">
      <c r="A35" s="129"/>
      <c r="B35" s="129"/>
      <c r="C35" s="668"/>
    </row>
    <row r="36" spans="1:3" ht="12.75">
      <c r="A36" s="129"/>
      <c r="B36" s="129"/>
      <c r="C36" s="668"/>
    </row>
    <row r="37" spans="1:3" ht="12.75">
      <c r="A37" s="129"/>
      <c r="B37" s="129"/>
      <c r="C37" s="668"/>
    </row>
    <row r="38" spans="1:3" ht="12.75">
      <c r="A38" s="129"/>
      <c r="B38" s="129"/>
      <c r="C38" s="668"/>
    </row>
    <row r="39" spans="1:3" ht="12.75">
      <c r="A39" s="129"/>
      <c r="B39" s="129"/>
      <c r="C39" s="668"/>
    </row>
    <row r="40" spans="1:3" ht="12.75">
      <c r="A40" s="129"/>
      <c r="B40" s="129"/>
      <c r="C40" s="668"/>
    </row>
    <row r="41" spans="1:3" ht="12.75">
      <c r="A41" s="129"/>
      <c r="B41" s="129"/>
      <c r="C41" s="668"/>
    </row>
    <row r="42" spans="1:3" ht="12.75">
      <c r="A42" s="129"/>
      <c r="B42" s="129"/>
      <c r="C42" s="668"/>
    </row>
    <row r="43" spans="1:3" ht="12.75">
      <c r="A43" s="129"/>
      <c r="B43" s="129"/>
      <c r="C43" s="668"/>
    </row>
    <row r="44" spans="1:3" ht="12.75">
      <c r="A44" s="129"/>
      <c r="B44" s="129"/>
      <c r="C44" s="668"/>
    </row>
    <row r="45" spans="1:3" ht="14.25">
      <c r="A45" s="249"/>
      <c r="B45" s="249"/>
      <c r="C45" s="668"/>
    </row>
    <row r="46" spans="1:3" ht="12.75">
      <c r="A46" s="129"/>
      <c r="B46" s="129"/>
      <c r="C46" s="668"/>
    </row>
    <row r="47" spans="1:3" ht="12.75">
      <c r="A47" s="129"/>
      <c r="B47" s="129"/>
      <c r="C47" s="668"/>
    </row>
    <row r="48" spans="1:3" ht="12.75">
      <c r="A48" s="129"/>
      <c r="B48" s="129"/>
      <c r="C48" s="668"/>
    </row>
    <row r="49" spans="1:3" ht="12.75">
      <c r="A49" s="129"/>
      <c r="B49" s="129"/>
      <c r="C49" s="668"/>
    </row>
    <row r="50" spans="1:3" ht="12.75">
      <c r="A50" s="129"/>
      <c r="B50" s="129"/>
      <c r="C50" s="668"/>
    </row>
    <row r="51" spans="1:3" ht="12.75">
      <c r="A51" s="129"/>
      <c r="B51" s="129"/>
      <c r="C51" s="668"/>
    </row>
    <row r="52" spans="1:3" ht="12.75">
      <c r="A52" s="368"/>
      <c r="B52" s="368"/>
      <c r="C52" s="668"/>
    </row>
    <row r="53" spans="1:3" ht="12.75">
      <c r="A53" s="131"/>
      <c r="B53" s="131"/>
      <c r="C53" s="668"/>
    </row>
    <row r="54" spans="1:3" ht="12.75">
      <c r="A54" s="368"/>
      <c r="B54" s="368"/>
      <c r="C54" s="668"/>
    </row>
    <row r="55" spans="1:3" ht="12.75">
      <c r="A55" s="656"/>
      <c r="B55" s="656"/>
      <c r="C55" s="668"/>
    </row>
    <row r="56" spans="1:3" ht="12.75">
      <c r="A56" s="131"/>
      <c r="B56" s="131"/>
      <c r="C56" s="668"/>
    </row>
    <row r="57" spans="1:3" ht="12.75">
      <c r="A57" s="129"/>
      <c r="B57" s="129"/>
      <c r="C57" s="668"/>
    </row>
    <row r="58" spans="1:3" ht="12.75">
      <c r="A58" s="129"/>
      <c r="B58" s="129"/>
      <c r="C58" s="668"/>
    </row>
    <row r="59" spans="1:3" ht="16.5">
      <c r="A59" s="254"/>
      <c r="B59" s="254"/>
      <c r="C59" s="668"/>
    </row>
    <row r="60" spans="1:3" ht="12.75">
      <c r="A60" s="129"/>
      <c r="B60" s="129"/>
      <c r="C60" s="668"/>
    </row>
    <row r="61" spans="1:3" ht="12.75">
      <c r="A61" s="129"/>
      <c r="B61" s="129"/>
      <c r="C61" s="668"/>
    </row>
    <row r="62" spans="1:3" ht="12.75">
      <c r="A62" s="131"/>
      <c r="B62" s="131"/>
      <c r="C62" s="668"/>
    </row>
    <row r="63" spans="1:3" ht="12.75">
      <c r="A63" s="131"/>
      <c r="B63" s="131"/>
      <c r="C63" s="668"/>
    </row>
    <row r="64" spans="1:3" ht="12.75">
      <c r="A64" s="136"/>
      <c r="B64" s="136"/>
      <c r="C64" s="668"/>
    </row>
    <row r="65" spans="1:3" ht="18">
      <c r="A65" s="477"/>
      <c r="B65" s="235"/>
      <c r="C65" s="668"/>
    </row>
    <row r="66" spans="1:3" ht="18">
      <c r="A66" s="477"/>
      <c r="B66" s="235"/>
      <c r="C66" s="668"/>
    </row>
    <row r="67" spans="1:3" ht="18">
      <c r="A67" s="477"/>
      <c r="B67" s="235"/>
      <c r="C67" s="668"/>
    </row>
    <row r="68" spans="1:3" ht="18.75" thickBot="1">
      <c r="A68" s="664"/>
      <c r="B68" s="235"/>
      <c r="C68" s="654"/>
    </row>
    <row r="69" spans="1:3" ht="20.25">
      <c r="A69" s="665"/>
      <c r="B69" s="235"/>
      <c r="C69" s="654"/>
    </row>
    <row r="70" spans="1:3" ht="20.25">
      <c r="A70" s="665"/>
      <c r="B70" s="235"/>
      <c r="C70" s="654"/>
    </row>
    <row r="71" spans="1:3" ht="20.25">
      <c r="A71" s="665"/>
      <c r="B71" s="235"/>
      <c r="C71" s="654"/>
    </row>
    <row r="72" spans="1:3" ht="20.25">
      <c r="A72" s="665"/>
      <c r="B72" s="235"/>
      <c r="C72" s="654"/>
    </row>
    <row r="73" spans="1:3" ht="20.25">
      <c r="A73" s="665"/>
      <c r="B73" s="235"/>
      <c r="C73" s="654"/>
    </row>
    <row r="74" spans="1:3" ht="20.25">
      <c r="A74" s="665"/>
      <c r="B74" s="235"/>
      <c r="C74" s="654"/>
    </row>
    <row r="75" spans="1:3" ht="20.25">
      <c r="A75" s="665"/>
      <c r="B75" s="235"/>
      <c r="C75" s="654"/>
    </row>
    <row r="76" spans="1:3" ht="18.75" thickBot="1">
      <c r="A76" s="40"/>
      <c r="B76" s="235"/>
      <c r="C76" s="654"/>
    </row>
    <row r="77" ht="12.75">
      <c r="C77" s="654"/>
    </row>
    <row r="78" ht="12.75">
      <c r="C78" s="654"/>
    </row>
    <row r="79" spans="2:3" ht="18">
      <c r="B79" s="648"/>
      <c r="C79" s="654"/>
    </row>
    <row r="80" spans="1:3" ht="18">
      <c r="A80" s="653"/>
      <c r="B80" s="648"/>
      <c r="C80" s="654"/>
    </row>
    <row r="81" spans="1:3" ht="18">
      <c r="A81" s="653"/>
      <c r="B81" s="235"/>
      <c r="C81" s="654"/>
    </row>
    <row r="82" spans="1:3" ht="18">
      <c r="A82" s="653"/>
      <c r="B82" s="648"/>
      <c r="C82" s="654"/>
    </row>
    <row r="83" spans="1:3" ht="18">
      <c r="A83" s="653"/>
      <c r="B83" s="235"/>
      <c r="C83" s="654"/>
    </row>
    <row r="84" spans="1:3" ht="18">
      <c r="A84" s="653"/>
      <c r="B84" s="235"/>
      <c r="C84" s="654"/>
    </row>
    <row r="85" spans="1:3" ht="18">
      <c r="A85" s="653"/>
      <c r="B85" s="235"/>
      <c r="C85" s="654"/>
    </row>
    <row r="86" spans="1:3" ht="18">
      <c r="A86" s="653"/>
      <c r="B86" s="235"/>
      <c r="C86" s="654"/>
    </row>
    <row r="87" spans="1:3" ht="18">
      <c r="A87" s="653"/>
      <c r="B87" s="648"/>
      <c r="C87" s="654"/>
    </row>
    <row r="88" spans="1:3" ht="18">
      <c r="A88" s="653"/>
      <c r="B88" s="235"/>
      <c r="C88" s="654"/>
    </row>
    <row r="89" spans="1:3" ht="18">
      <c r="A89" s="659"/>
      <c r="B89" s="651"/>
      <c r="C89" s="654"/>
    </row>
    <row r="90" spans="1:3" ht="18">
      <c r="A90" s="653"/>
      <c r="B90" s="235"/>
      <c r="C90" s="654"/>
    </row>
    <row r="91" spans="1:3" ht="18">
      <c r="A91" s="653"/>
      <c r="B91" s="235"/>
      <c r="C91" s="654"/>
    </row>
    <row r="92" spans="1:3" ht="18">
      <c r="A92" s="204"/>
      <c r="B92" s="217"/>
      <c r="C92" s="654"/>
    </row>
    <row r="93" spans="1:3" ht="16.5">
      <c r="A93" s="652"/>
      <c r="B93" s="254"/>
      <c r="C93" s="654"/>
    </row>
    <row r="94" spans="1:3" ht="18">
      <c r="A94" s="653"/>
      <c r="C94" s="654"/>
    </row>
    <row r="95" spans="1:3" ht="18">
      <c r="A95" s="653"/>
      <c r="B95" s="235"/>
      <c r="C95" s="654"/>
    </row>
    <row r="96" spans="1:3" ht="18">
      <c r="A96" s="653"/>
      <c r="B96" s="235"/>
      <c r="C96" s="654"/>
    </row>
    <row r="97" spans="1:3" ht="18">
      <c r="A97" s="653"/>
      <c r="B97" s="235"/>
      <c r="C97" s="654"/>
    </row>
    <row r="98" spans="1:3" ht="16.5">
      <c r="A98" s="652"/>
      <c r="B98" s="254"/>
      <c r="C98" s="654"/>
    </row>
    <row r="99" spans="1:3" ht="16.5">
      <c r="A99" s="652"/>
      <c r="B99" s="254"/>
      <c r="C99" s="654"/>
    </row>
    <row r="100" spans="1:3" ht="16.5">
      <c r="A100" s="652"/>
      <c r="B100" s="254"/>
      <c r="C100" s="654"/>
    </row>
    <row r="101" spans="1:3" ht="16.5">
      <c r="A101" s="652"/>
      <c r="B101" s="254"/>
      <c r="C101" s="654"/>
    </row>
    <row r="102" spans="1:3" ht="16.5">
      <c r="A102" s="652"/>
      <c r="B102" s="254"/>
      <c r="C102" s="654"/>
    </row>
    <row r="103" spans="1:3" ht="16.5">
      <c r="A103" s="652"/>
      <c r="B103" s="254"/>
      <c r="C103" s="654"/>
    </row>
    <row r="104" spans="1:3" ht="16.5">
      <c r="A104" s="652"/>
      <c r="B104" s="254"/>
      <c r="C104" s="654"/>
    </row>
    <row r="105" spans="1:3" ht="16.5">
      <c r="A105" s="652"/>
      <c r="B105" s="254"/>
      <c r="C105" s="654"/>
    </row>
    <row r="106" spans="1:3" ht="16.5">
      <c r="A106" s="652"/>
      <c r="B106" s="254"/>
      <c r="C106" s="654"/>
    </row>
    <row r="107" spans="1:3" ht="16.5">
      <c r="A107" s="652"/>
      <c r="B107" s="650"/>
      <c r="C107" s="654"/>
    </row>
    <row r="108" spans="1:3" ht="16.5">
      <c r="A108" s="652"/>
      <c r="B108" s="650"/>
      <c r="C108" s="654"/>
    </row>
    <row r="109" spans="1:3" ht="16.5">
      <c r="A109" s="652"/>
      <c r="B109" s="650"/>
      <c r="C109" s="654"/>
    </row>
    <row r="110" spans="1:3" ht="16.5">
      <c r="A110" s="652"/>
      <c r="B110" s="650"/>
      <c r="C110" s="654"/>
    </row>
    <row r="111" spans="1:3" ht="16.5">
      <c r="A111" s="652"/>
      <c r="B111" s="650"/>
      <c r="C111" s="654"/>
    </row>
    <row r="112" spans="1:3" ht="16.5">
      <c r="A112" s="652"/>
      <c r="B112" s="650"/>
      <c r="C112" s="654"/>
    </row>
    <row r="113" spans="1:3" ht="16.5">
      <c r="A113" s="652"/>
      <c r="B113" s="650"/>
      <c r="C113" s="654"/>
    </row>
    <row r="114" spans="1:3" ht="18">
      <c r="A114" s="660"/>
      <c r="B114" s="649"/>
      <c r="C114" s="654"/>
    </row>
    <row r="115" spans="1:4" ht="12.75">
      <c r="A115" s="661"/>
      <c r="B115" s="15"/>
      <c r="C115" s="654"/>
      <c r="D115" s="15"/>
    </row>
    <row r="116" spans="1:4" ht="12.75">
      <c r="A116" s="661"/>
      <c r="B116" s="32"/>
      <c r="C116" s="654"/>
      <c r="D116" s="15"/>
    </row>
    <row r="117" spans="1:4" ht="12.75">
      <c r="A117" s="661"/>
      <c r="B117" s="32"/>
      <c r="C117" s="654"/>
      <c r="D117" s="15"/>
    </row>
    <row r="118" spans="1:4" ht="12.75">
      <c r="A118" s="661"/>
      <c r="B118" s="32"/>
      <c r="C118" s="654"/>
      <c r="D118" s="15"/>
    </row>
    <row r="119" spans="1:4" ht="12.75">
      <c r="A119" s="661"/>
      <c r="B119" s="32"/>
      <c r="C119" s="654"/>
      <c r="D119" s="15"/>
    </row>
    <row r="120" spans="1:4" ht="12.75">
      <c r="A120" s="17"/>
      <c r="B120" s="369"/>
      <c r="C120" s="654"/>
      <c r="D120" s="15"/>
    </row>
    <row r="121" spans="1:4" ht="12.75">
      <c r="A121" s="17"/>
      <c r="B121" s="80"/>
      <c r="C121" s="654"/>
      <c r="D121" s="15"/>
    </row>
    <row r="122" spans="1:4" ht="12.75">
      <c r="A122" s="88"/>
      <c r="B122" s="15"/>
      <c r="C122" s="654"/>
      <c r="D122" s="15"/>
    </row>
    <row r="123" spans="1:3" ht="16.5">
      <c r="A123" s="102"/>
      <c r="B123" s="254"/>
      <c r="C123" s="654"/>
    </row>
    <row r="124" spans="1:3" ht="12.75">
      <c r="A124" s="102"/>
      <c r="B124" s="15"/>
      <c r="C124" s="654"/>
    </row>
    <row r="125" spans="1:3" ht="12.75">
      <c r="A125" s="16"/>
      <c r="B125" s="15"/>
      <c r="C125" s="654"/>
    </row>
    <row r="126" spans="1:3" ht="12.75">
      <c r="A126" s="102"/>
      <c r="B126" s="15"/>
      <c r="C126" s="654"/>
    </row>
    <row r="127" spans="1:3" ht="16.5">
      <c r="A127" s="657"/>
      <c r="B127" s="15"/>
      <c r="C127" s="654"/>
    </row>
    <row r="128" spans="1:3" ht="16.5">
      <c r="A128" s="657"/>
      <c r="B128" s="254"/>
      <c r="C128" s="654"/>
    </row>
    <row r="129" spans="1:3" ht="16.5">
      <c r="A129" s="657"/>
      <c r="B129" s="254"/>
      <c r="C129" s="654"/>
    </row>
    <row r="130" spans="1:3" ht="16.5">
      <c r="A130" s="657"/>
      <c r="B130" s="254"/>
      <c r="C130" s="654"/>
    </row>
    <row r="131" spans="1:3" ht="16.5">
      <c r="A131" s="657"/>
      <c r="B131" s="254"/>
      <c r="C131" s="654"/>
    </row>
    <row r="132" spans="1:3" ht="16.5">
      <c r="A132" s="657"/>
      <c r="B132" s="254"/>
      <c r="C132" s="654"/>
    </row>
    <row r="133" spans="1:3" ht="16.5">
      <c r="A133" s="657"/>
      <c r="B133" s="254"/>
      <c r="C133" s="654"/>
    </row>
    <row r="134" spans="1:3" ht="16.5">
      <c r="A134" s="657"/>
      <c r="B134" s="650"/>
      <c r="C134" s="654"/>
    </row>
    <row r="135" spans="1:3" ht="16.5">
      <c r="A135" s="657"/>
      <c r="B135" s="254"/>
      <c r="C135" s="654"/>
    </row>
    <row r="136" spans="1:3" ht="16.5">
      <c r="A136" s="657"/>
      <c r="B136" s="254"/>
      <c r="C136" s="654"/>
    </row>
    <row r="137" spans="1:3" ht="16.5">
      <c r="A137" s="662"/>
      <c r="B137" s="362"/>
      <c r="C137" s="654"/>
    </row>
    <row r="138" spans="1:3" ht="16.5">
      <c r="A138" s="657"/>
      <c r="B138" s="254"/>
      <c r="C138" s="654"/>
    </row>
    <row r="139" spans="1:3" ht="16.5">
      <c r="A139" s="657"/>
      <c r="B139" s="254"/>
      <c r="C139" s="654"/>
    </row>
    <row r="140" spans="1:3" ht="16.5">
      <c r="A140" s="657"/>
      <c r="B140" s="254"/>
      <c r="C140" s="654"/>
    </row>
    <row r="141" spans="1:3" ht="16.5">
      <c r="A141" s="657"/>
      <c r="B141" s="254"/>
      <c r="C141" s="654"/>
    </row>
    <row r="142" spans="1:3" ht="16.5">
      <c r="A142" s="657"/>
      <c r="B142" s="254"/>
      <c r="C142" s="654"/>
    </row>
    <row r="143" spans="1:3" ht="16.5">
      <c r="A143" s="657"/>
      <c r="B143" s="254"/>
      <c r="C143" s="654"/>
    </row>
    <row r="144" spans="1:3" ht="16.5">
      <c r="A144" s="662"/>
      <c r="B144" s="362"/>
      <c r="C144" s="654"/>
    </row>
    <row r="145" spans="1:3" ht="16.5">
      <c r="A145" s="657"/>
      <c r="B145" s="254"/>
      <c r="C145" s="654"/>
    </row>
    <row r="146" spans="1:3" ht="16.5">
      <c r="A146" s="657"/>
      <c r="B146" s="254"/>
      <c r="C146" s="654"/>
    </row>
    <row r="147" spans="1:3" ht="16.5">
      <c r="A147" s="657"/>
      <c r="B147" s="254"/>
      <c r="C147" s="654"/>
    </row>
    <row r="148" spans="1:3" ht="16.5">
      <c r="A148" s="657"/>
      <c r="B148" s="650"/>
      <c r="C148" s="654"/>
    </row>
    <row r="149" spans="1:3" ht="16.5">
      <c r="A149" s="657"/>
      <c r="B149" s="254"/>
      <c r="C149" s="654"/>
    </row>
    <row r="150" spans="1:3" ht="16.5">
      <c r="A150" s="657"/>
      <c r="B150" s="254"/>
      <c r="C150" s="654"/>
    </row>
    <row r="151" spans="1:3" ht="16.5">
      <c r="A151" s="657"/>
      <c r="B151" s="254"/>
      <c r="C151" s="654"/>
    </row>
    <row r="152" spans="1:3" ht="16.5">
      <c r="A152" s="663"/>
      <c r="B152" s="244"/>
      <c r="C152" s="654"/>
    </row>
    <row r="153" spans="1:3" ht="16.5">
      <c r="A153" s="663"/>
      <c r="B153" s="244"/>
      <c r="C153" s="655"/>
    </row>
    <row r="154" spans="1:3" ht="16.5">
      <c r="A154" s="663"/>
      <c r="B154" s="244"/>
      <c r="C154" s="655"/>
    </row>
    <row r="155" spans="1:3" ht="16.5">
      <c r="A155" s="657"/>
      <c r="B155" s="254"/>
      <c r="C155" s="655"/>
    </row>
    <row r="156" spans="1:3" ht="16.5">
      <c r="A156" s="657"/>
      <c r="B156" s="254"/>
      <c r="C156" s="655"/>
    </row>
    <row r="157" spans="1:3" ht="16.5">
      <c r="A157" s="657"/>
      <c r="B157" s="254"/>
      <c r="C157" s="655"/>
    </row>
    <row r="158" spans="1:3" ht="16.5">
      <c r="A158" s="657"/>
      <c r="B158" s="254"/>
      <c r="C158" s="655"/>
    </row>
    <row r="159" spans="1:3" ht="16.5">
      <c r="A159" s="657"/>
      <c r="B159" s="254"/>
      <c r="C159" s="655"/>
    </row>
    <row r="160" spans="1:3" ht="16.5">
      <c r="A160" s="657"/>
      <c r="B160" s="254"/>
      <c r="C160" s="655"/>
    </row>
    <row r="161" spans="1:3" ht="16.5">
      <c r="A161" s="657"/>
      <c r="B161" s="254"/>
      <c r="C161" s="655"/>
    </row>
    <row r="162" spans="1:3" ht="16.5">
      <c r="A162" s="657"/>
      <c r="B162" s="254"/>
      <c r="C162" s="655"/>
    </row>
    <row r="163" spans="1:3" ht="16.5">
      <c r="A163" s="663"/>
      <c r="B163" s="244"/>
      <c r="C163" s="655"/>
    </row>
    <row r="164" spans="1:3" ht="16.5">
      <c r="A164" s="663"/>
      <c r="B164" s="244"/>
      <c r="C164" s="655"/>
    </row>
    <row r="165" spans="1:3" ht="16.5">
      <c r="A165" s="663"/>
      <c r="B165" s="244"/>
      <c r="C165" s="655"/>
    </row>
    <row r="166" spans="1:3" ht="16.5">
      <c r="A166" s="663"/>
      <c r="B166" s="244"/>
      <c r="C166" s="655"/>
    </row>
    <row r="167" spans="1:3" ht="16.5">
      <c r="A167" s="663"/>
      <c r="B167" s="244"/>
      <c r="C167" s="655"/>
    </row>
    <row r="168" spans="1:3" ht="16.5">
      <c r="A168" s="663"/>
      <c r="B168" s="244"/>
      <c r="C168" s="655"/>
    </row>
    <row r="169" spans="1:3" ht="16.5">
      <c r="A169" s="663"/>
      <c r="B169" s="244"/>
      <c r="C169" s="655"/>
    </row>
    <row r="170" spans="1:3" ht="18">
      <c r="A170" s="658"/>
      <c r="B170" s="235"/>
      <c r="C170" s="655"/>
    </row>
    <row r="171" spans="1:3" ht="18">
      <c r="A171" s="658"/>
      <c r="B171" s="235"/>
      <c r="C171" s="655"/>
    </row>
    <row r="172" spans="1:3" ht="18">
      <c r="A172" s="658"/>
      <c r="B172" s="235"/>
      <c r="C172" s="655"/>
    </row>
    <row r="173" spans="1:3" ht="16.5">
      <c r="A173" s="663"/>
      <c r="B173" s="244"/>
      <c r="C173" s="655"/>
    </row>
    <row r="174" spans="1:3" ht="12.75">
      <c r="A174" s="15"/>
      <c r="B174" s="368"/>
      <c r="C174" s="655"/>
    </row>
    <row r="175" spans="1:3" ht="12.75">
      <c r="A175" s="15"/>
      <c r="B175" s="368"/>
      <c r="C175" s="15"/>
    </row>
    <row r="176" ht="12.75">
      <c r="B176" s="341"/>
    </row>
    <row r="177" ht="12.75">
      <c r="B177" s="341"/>
    </row>
    <row r="178" ht="12.75">
      <c r="B178" s="3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3"/>
  <sheetViews>
    <sheetView view="pageBreakPreview" zoomScale="90" zoomScaleNormal="70" zoomScaleSheetLayoutView="90" workbookViewId="0" topLeftCell="B95">
      <selection activeCell="P117" sqref="P117"/>
    </sheetView>
  </sheetViews>
  <sheetFormatPr defaultColWidth="9.140625" defaultRowHeight="12.75"/>
  <cols>
    <col min="1" max="1" width="7.421875" style="341" customWidth="1"/>
    <col min="2" max="2" width="29.57421875" style="341" customWidth="1"/>
    <col min="3" max="3" width="13.28125" style="341" customWidth="1"/>
    <col min="4" max="4" width="9.00390625" style="341" customWidth="1"/>
    <col min="5" max="5" width="16.57421875" style="341" customWidth="1"/>
    <col min="6" max="6" width="10.8515625" style="341" customWidth="1"/>
    <col min="7" max="7" width="14.00390625" style="341" customWidth="1"/>
    <col min="8" max="8" width="13.421875" style="341" customWidth="1"/>
    <col min="9" max="9" width="11.8515625" style="341" customWidth="1"/>
    <col min="10" max="10" width="16.28125" style="341" customWidth="1"/>
    <col min="11" max="11" width="18.7109375" style="341" customWidth="1"/>
    <col min="12" max="12" width="13.421875" style="341" customWidth="1"/>
    <col min="13" max="13" width="16.28125" style="341" customWidth="1"/>
    <col min="14" max="14" width="12.140625" style="341" customWidth="1"/>
    <col min="15" max="15" width="15.28125" style="341" customWidth="1"/>
    <col min="16" max="16" width="16.28125" style="341" customWidth="1"/>
    <col min="17" max="17" width="29.421875" style="341" customWidth="1"/>
    <col min="18" max="19" width="9.140625" style="341" hidden="1" customWidth="1"/>
    <col min="20" max="16384" width="9.140625" style="341" customWidth="1"/>
  </cols>
  <sheetData>
    <row r="1" spans="1:17" s="77" customFormat="1" ht="11.25" customHeight="1">
      <c r="A1" s="14" t="s">
        <v>214</v>
      </c>
      <c r="P1" s="639" t="str">
        <f>NDPL!$Q$1</f>
        <v>NOVEMBER-2022</v>
      </c>
      <c r="Q1" s="639"/>
    </row>
    <row r="2" s="77" customFormat="1" ht="11.25" customHeight="1">
      <c r="A2" s="14" t="s">
        <v>215</v>
      </c>
    </row>
    <row r="3" s="77" customFormat="1" ht="11.25" customHeight="1">
      <c r="A3" s="14" t="s">
        <v>141</v>
      </c>
    </row>
    <row r="4" spans="1:16" s="77" customFormat="1" ht="11.25" customHeight="1" thickBot="1">
      <c r="A4" s="640" t="s">
        <v>175</v>
      </c>
      <c r="G4" s="80"/>
      <c r="H4" s="80"/>
      <c r="I4" s="637" t="s">
        <v>353</v>
      </c>
      <c r="J4" s="80"/>
      <c r="K4" s="80"/>
      <c r="L4" s="80"/>
      <c r="M4" s="80"/>
      <c r="N4" s="637" t="s">
        <v>354</v>
      </c>
      <c r="O4" s="80"/>
      <c r="P4" s="80"/>
    </row>
    <row r="5" spans="1:17" ht="36.75" customHeight="1" thickBot="1" thickTop="1">
      <c r="A5" s="385" t="s">
        <v>8</v>
      </c>
      <c r="B5" s="386" t="s">
        <v>9</v>
      </c>
      <c r="C5" s="387" t="s">
        <v>1</v>
      </c>
      <c r="D5" s="387" t="s">
        <v>2</v>
      </c>
      <c r="E5" s="387" t="s">
        <v>3</v>
      </c>
      <c r="F5" s="387" t="s">
        <v>10</v>
      </c>
      <c r="G5" s="385" t="str">
        <f>NDPL!G5</f>
        <v>FINAL READING 30/11/2022</v>
      </c>
      <c r="H5" s="387" t="str">
        <f>NDPL!H5</f>
        <v>INTIAL READING 01/11/2022</v>
      </c>
      <c r="I5" s="387" t="s">
        <v>4</v>
      </c>
      <c r="J5" s="387" t="s">
        <v>5</v>
      </c>
      <c r="K5" s="387" t="s">
        <v>6</v>
      </c>
      <c r="L5" s="385" t="str">
        <f>NDPL!G5</f>
        <v>FINAL READING 30/11/2022</v>
      </c>
      <c r="M5" s="387" t="str">
        <f>NDPL!H5</f>
        <v>INTIAL READING 01/11/2022</v>
      </c>
      <c r="N5" s="387" t="s">
        <v>4</v>
      </c>
      <c r="O5" s="387" t="s">
        <v>5</v>
      </c>
      <c r="P5" s="387" t="s">
        <v>6</v>
      </c>
      <c r="Q5" s="403" t="s">
        <v>270</v>
      </c>
    </row>
    <row r="6" ht="2.25" customHeight="1" hidden="1" thickBot="1" thickTop="1"/>
    <row r="7" spans="1:17" ht="16.5" customHeight="1" thickTop="1">
      <c r="A7" s="211"/>
      <c r="B7" s="212" t="s">
        <v>142</v>
      </c>
      <c r="C7" s="213"/>
      <c r="D7" s="29"/>
      <c r="E7" s="29"/>
      <c r="F7" s="29"/>
      <c r="G7" s="22"/>
      <c r="H7" s="350"/>
      <c r="I7" s="350"/>
      <c r="J7" s="350"/>
      <c r="K7" s="350"/>
      <c r="L7" s="351"/>
      <c r="M7" s="350"/>
      <c r="N7" s="350"/>
      <c r="O7" s="350"/>
      <c r="P7" s="350"/>
      <c r="Q7" s="408"/>
    </row>
    <row r="8" spans="1:17" ht="16.5" customHeight="1">
      <c r="A8" s="200">
        <v>1</v>
      </c>
      <c r="B8" s="234" t="s">
        <v>143</v>
      </c>
      <c r="C8" s="235">
        <v>4865170</v>
      </c>
      <c r="D8" s="97" t="s">
        <v>12</v>
      </c>
      <c r="E8" s="80" t="s">
        <v>305</v>
      </c>
      <c r="F8" s="244">
        <v>1000</v>
      </c>
      <c r="G8" s="257">
        <v>997830</v>
      </c>
      <c r="H8" s="258">
        <v>997844</v>
      </c>
      <c r="I8" s="244">
        <f aca="true" t="shared" si="0" ref="I8:I19">G8-H8</f>
        <v>-14</v>
      </c>
      <c r="J8" s="244">
        <f aca="true" t="shared" si="1" ref="J8:J13">$F8*I8</f>
        <v>-14000</v>
      </c>
      <c r="K8" s="244">
        <f aca="true" t="shared" si="2" ref="K8:K13">J8/1000000</f>
        <v>-0.014</v>
      </c>
      <c r="L8" s="257">
        <v>995117</v>
      </c>
      <c r="M8" s="258">
        <v>995268</v>
      </c>
      <c r="N8" s="244">
        <f aca="true" t="shared" si="3" ref="N8:N17">L8-M8</f>
        <v>-151</v>
      </c>
      <c r="O8" s="244">
        <f aca="true" t="shared" si="4" ref="O8:O13">$F8*N8</f>
        <v>-151000</v>
      </c>
      <c r="P8" s="244">
        <f aca="true" t="shared" si="5" ref="P8:P13">O8/1000000</f>
        <v>-0.151</v>
      </c>
      <c r="Q8" s="353"/>
    </row>
    <row r="9" spans="1:17" ht="16.5" customHeight="1">
      <c r="A9" s="200">
        <v>2</v>
      </c>
      <c r="B9" s="234" t="s">
        <v>144</v>
      </c>
      <c r="C9" s="235">
        <v>4864887</v>
      </c>
      <c r="D9" s="97" t="s">
        <v>12</v>
      </c>
      <c r="E9" s="80" t="s">
        <v>305</v>
      </c>
      <c r="F9" s="244">
        <v>1000</v>
      </c>
      <c r="G9" s="257">
        <v>998558</v>
      </c>
      <c r="H9" s="258">
        <v>998584</v>
      </c>
      <c r="I9" s="244">
        <f t="shared" si="0"/>
        <v>-26</v>
      </c>
      <c r="J9" s="244">
        <f>$F9*I9</f>
        <v>-26000</v>
      </c>
      <c r="K9" s="244">
        <f>J9/1000000</f>
        <v>-0.026</v>
      </c>
      <c r="L9" s="257">
        <v>998741</v>
      </c>
      <c r="M9" s="258">
        <v>998784</v>
      </c>
      <c r="N9" s="244">
        <f t="shared" si="3"/>
        <v>-43</v>
      </c>
      <c r="O9" s="244">
        <f>$F9*N9</f>
        <v>-43000</v>
      </c>
      <c r="P9" s="687">
        <f>O9/1000000</f>
        <v>-0.043</v>
      </c>
      <c r="Q9" s="357"/>
    </row>
    <row r="10" spans="1:17" ht="16.5" customHeight="1">
      <c r="A10" s="200">
        <v>3</v>
      </c>
      <c r="B10" s="234" t="s">
        <v>145</v>
      </c>
      <c r="C10" s="235">
        <v>4864799</v>
      </c>
      <c r="D10" s="97" t="s">
        <v>12</v>
      </c>
      <c r="E10" s="80" t="s">
        <v>305</v>
      </c>
      <c r="F10" s="244">
        <v>1000</v>
      </c>
      <c r="G10" s="257">
        <v>999616</v>
      </c>
      <c r="H10" s="258">
        <v>999698</v>
      </c>
      <c r="I10" s="244">
        <f>G10-H10</f>
        <v>-82</v>
      </c>
      <c r="J10" s="244">
        <f>$F10*I10</f>
        <v>-82000</v>
      </c>
      <c r="K10" s="244">
        <f>J10/1000000</f>
        <v>-0.082</v>
      </c>
      <c r="L10" s="257">
        <v>992837</v>
      </c>
      <c r="M10" s="258">
        <v>993232</v>
      </c>
      <c r="N10" s="244">
        <f>L10-M10</f>
        <v>-395</v>
      </c>
      <c r="O10" s="244">
        <f>$F10*N10</f>
        <v>-395000</v>
      </c>
      <c r="P10" s="244">
        <f>O10/1000000</f>
        <v>-0.395</v>
      </c>
      <c r="Q10" s="354"/>
    </row>
    <row r="11" spans="1:17" ht="16.5" customHeight="1">
      <c r="A11" s="200">
        <v>4</v>
      </c>
      <c r="B11" s="234" t="s">
        <v>146</v>
      </c>
      <c r="C11" s="235">
        <v>4865127</v>
      </c>
      <c r="D11" s="97" t="s">
        <v>12</v>
      </c>
      <c r="E11" s="80" t="s">
        <v>305</v>
      </c>
      <c r="F11" s="244">
        <v>1333.33</v>
      </c>
      <c r="G11" s="257">
        <v>999800</v>
      </c>
      <c r="H11" s="258">
        <v>999804</v>
      </c>
      <c r="I11" s="244">
        <f t="shared" si="0"/>
        <v>-4</v>
      </c>
      <c r="J11" s="244">
        <f t="shared" si="1"/>
        <v>-5333.32</v>
      </c>
      <c r="K11" s="244">
        <f t="shared" si="2"/>
        <v>-0.00533332</v>
      </c>
      <c r="L11" s="257">
        <v>999315</v>
      </c>
      <c r="M11" s="258">
        <v>999330</v>
      </c>
      <c r="N11" s="244">
        <f t="shared" si="3"/>
        <v>-15</v>
      </c>
      <c r="O11" s="244">
        <f t="shared" si="4"/>
        <v>-19999.949999999997</v>
      </c>
      <c r="P11" s="244">
        <f t="shared" si="5"/>
        <v>-0.019999949999999996</v>
      </c>
      <c r="Q11" s="669"/>
    </row>
    <row r="12" spans="1:17" ht="16.5" customHeight="1">
      <c r="A12" s="200">
        <v>5</v>
      </c>
      <c r="B12" s="234" t="s">
        <v>147</v>
      </c>
      <c r="C12" s="235">
        <v>4865177</v>
      </c>
      <c r="D12" s="97" t="s">
        <v>12</v>
      </c>
      <c r="E12" s="80" t="s">
        <v>305</v>
      </c>
      <c r="F12" s="244">
        <v>1500</v>
      </c>
      <c r="G12" s="257">
        <v>997535</v>
      </c>
      <c r="H12" s="258">
        <v>997597</v>
      </c>
      <c r="I12" s="244">
        <f t="shared" si="0"/>
        <v>-62</v>
      </c>
      <c r="J12" s="244">
        <f t="shared" si="1"/>
        <v>-93000</v>
      </c>
      <c r="K12" s="244">
        <f t="shared" si="2"/>
        <v>-0.093</v>
      </c>
      <c r="L12" s="257">
        <v>999309</v>
      </c>
      <c r="M12" s="258">
        <v>999312</v>
      </c>
      <c r="N12" s="244">
        <f t="shared" si="3"/>
        <v>-3</v>
      </c>
      <c r="O12" s="244">
        <f t="shared" si="4"/>
        <v>-4500</v>
      </c>
      <c r="P12" s="244">
        <f t="shared" si="5"/>
        <v>-0.0045</v>
      </c>
      <c r="Q12" s="620"/>
    </row>
    <row r="13" spans="1:17" ht="16.5" customHeight="1">
      <c r="A13" s="200">
        <v>6</v>
      </c>
      <c r="B13" s="234" t="s">
        <v>148</v>
      </c>
      <c r="C13" s="235">
        <v>4865111</v>
      </c>
      <c r="D13" s="97" t="s">
        <v>12</v>
      </c>
      <c r="E13" s="80" t="s">
        <v>305</v>
      </c>
      <c r="F13" s="244">
        <v>100</v>
      </c>
      <c r="G13" s="257">
        <v>10411</v>
      </c>
      <c r="H13" s="258">
        <v>10447</v>
      </c>
      <c r="I13" s="244">
        <f t="shared" si="0"/>
        <v>-36</v>
      </c>
      <c r="J13" s="244">
        <f t="shared" si="1"/>
        <v>-3600</v>
      </c>
      <c r="K13" s="244">
        <f t="shared" si="2"/>
        <v>-0.0036</v>
      </c>
      <c r="L13" s="257">
        <v>19821</v>
      </c>
      <c r="M13" s="258">
        <v>19941</v>
      </c>
      <c r="N13" s="244">
        <f t="shared" si="3"/>
        <v>-120</v>
      </c>
      <c r="O13" s="244">
        <f t="shared" si="4"/>
        <v>-12000</v>
      </c>
      <c r="P13" s="244">
        <f t="shared" si="5"/>
        <v>-0.012</v>
      </c>
      <c r="Q13" s="354"/>
    </row>
    <row r="14" spans="1:17" ht="16.5" customHeight="1">
      <c r="A14" s="200">
        <v>7</v>
      </c>
      <c r="B14" s="234" t="s">
        <v>149</v>
      </c>
      <c r="C14" s="235">
        <v>4865160</v>
      </c>
      <c r="D14" s="97" t="s">
        <v>12</v>
      </c>
      <c r="E14" s="80" t="s">
        <v>305</v>
      </c>
      <c r="F14" s="244">
        <v>1000</v>
      </c>
      <c r="G14" s="257">
        <v>994840</v>
      </c>
      <c r="H14" s="258">
        <v>994906</v>
      </c>
      <c r="I14" s="244">
        <f>G14-H14</f>
        <v>-66</v>
      </c>
      <c r="J14" s="244">
        <f>$F14*I14</f>
        <v>-66000</v>
      </c>
      <c r="K14" s="244">
        <f>J14/1000000</f>
        <v>-0.066</v>
      </c>
      <c r="L14" s="257">
        <v>995983</v>
      </c>
      <c r="M14" s="258">
        <v>995989</v>
      </c>
      <c r="N14" s="244">
        <f>L14-M14</f>
        <v>-6</v>
      </c>
      <c r="O14" s="244">
        <f>$F14*N14</f>
        <v>-6000</v>
      </c>
      <c r="P14" s="244">
        <f>O14/1000000</f>
        <v>-0.006</v>
      </c>
      <c r="Q14" s="353"/>
    </row>
    <row r="15" spans="1:17" ht="16.5" customHeight="1">
      <c r="A15" s="200">
        <v>8</v>
      </c>
      <c r="B15" s="589" t="s">
        <v>150</v>
      </c>
      <c r="C15" s="235">
        <v>4865157</v>
      </c>
      <c r="D15" s="97" t="s">
        <v>12</v>
      </c>
      <c r="E15" s="80" t="s">
        <v>305</v>
      </c>
      <c r="F15" s="244">
        <v>75</v>
      </c>
      <c r="G15" s="257">
        <v>990985</v>
      </c>
      <c r="H15" s="258">
        <v>991188</v>
      </c>
      <c r="I15" s="244">
        <f t="shared" si="0"/>
        <v>-203</v>
      </c>
      <c r="J15" s="244">
        <f>$F15*I15</f>
        <v>-15225</v>
      </c>
      <c r="K15" s="244">
        <f>J15/1000000</f>
        <v>-0.015225</v>
      </c>
      <c r="L15" s="257">
        <v>988606</v>
      </c>
      <c r="M15" s="258">
        <v>989045</v>
      </c>
      <c r="N15" s="244">
        <f t="shared" si="3"/>
        <v>-439</v>
      </c>
      <c r="O15" s="244">
        <f>$F15*N15</f>
        <v>-32925</v>
      </c>
      <c r="P15" s="244">
        <f>O15/1000000</f>
        <v>-0.032925</v>
      </c>
      <c r="Q15" s="354"/>
    </row>
    <row r="16" spans="1:17" ht="16.5" customHeight="1">
      <c r="A16" s="200">
        <v>9</v>
      </c>
      <c r="B16" s="234" t="s">
        <v>151</v>
      </c>
      <c r="C16" s="235">
        <v>4865183</v>
      </c>
      <c r="D16" s="97" t="s">
        <v>12</v>
      </c>
      <c r="E16" s="80" t="s">
        <v>305</v>
      </c>
      <c r="F16" s="244">
        <v>800</v>
      </c>
      <c r="G16" s="257">
        <v>996771</v>
      </c>
      <c r="H16" s="258">
        <v>996796</v>
      </c>
      <c r="I16" s="244">
        <f t="shared" si="0"/>
        <v>-25</v>
      </c>
      <c r="J16" s="244">
        <f>$F16*I16</f>
        <v>-20000</v>
      </c>
      <c r="K16" s="244">
        <f>J16/1000000</f>
        <v>-0.02</v>
      </c>
      <c r="L16" s="257">
        <v>998870</v>
      </c>
      <c r="M16" s="258">
        <v>998886</v>
      </c>
      <c r="N16" s="244">
        <f t="shared" si="3"/>
        <v>-16</v>
      </c>
      <c r="O16" s="244">
        <f>$F16*N16</f>
        <v>-12800</v>
      </c>
      <c r="P16" s="244">
        <f>O16/1000000</f>
        <v>-0.0128</v>
      </c>
      <c r="Q16" s="353"/>
    </row>
    <row r="17" spans="1:17" ht="16.5" customHeight="1">
      <c r="A17" s="200">
        <v>10</v>
      </c>
      <c r="B17" s="234" t="s">
        <v>432</v>
      </c>
      <c r="C17" s="235">
        <v>4865130</v>
      </c>
      <c r="D17" s="97" t="s">
        <v>12</v>
      </c>
      <c r="E17" s="80" t="s">
        <v>305</v>
      </c>
      <c r="F17" s="244">
        <v>1333.33</v>
      </c>
      <c r="G17" s="257">
        <v>988598</v>
      </c>
      <c r="H17" s="258">
        <v>988609</v>
      </c>
      <c r="I17" s="244">
        <f t="shared" si="0"/>
        <v>-11</v>
      </c>
      <c r="J17" s="244">
        <f>$F17*I17</f>
        <v>-14666.63</v>
      </c>
      <c r="K17" s="244">
        <f>J17/1000000</f>
        <v>-0.01466663</v>
      </c>
      <c r="L17" s="257">
        <v>265032</v>
      </c>
      <c r="M17" s="258">
        <v>265033</v>
      </c>
      <c r="N17" s="244">
        <f t="shared" si="3"/>
        <v>-1</v>
      </c>
      <c r="O17" s="244">
        <f>$F17*N17</f>
        <v>-1333.33</v>
      </c>
      <c r="P17" s="244">
        <f>O17/1000000</f>
        <v>-0.00133333</v>
      </c>
      <c r="Q17" s="357"/>
    </row>
    <row r="18" spans="1:17" ht="16.5" customHeight="1">
      <c r="A18" s="200"/>
      <c r="B18" s="236" t="s">
        <v>452</v>
      </c>
      <c r="C18" s="235"/>
      <c r="D18" s="97"/>
      <c r="E18" s="97"/>
      <c r="F18" s="244"/>
      <c r="G18" s="257"/>
      <c r="H18" s="258"/>
      <c r="I18" s="244"/>
      <c r="J18" s="244"/>
      <c r="K18" s="454"/>
      <c r="L18" s="257"/>
      <c r="M18" s="258"/>
      <c r="N18" s="244"/>
      <c r="O18" s="244"/>
      <c r="P18" s="454"/>
      <c r="Q18" s="354"/>
    </row>
    <row r="19" spans="1:17" ht="16.5" customHeight="1">
      <c r="A19" s="200">
        <v>11</v>
      </c>
      <c r="B19" s="234" t="s">
        <v>14</v>
      </c>
      <c r="C19" s="235">
        <v>4864786</v>
      </c>
      <c r="D19" s="97" t="s">
        <v>12</v>
      </c>
      <c r="E19" s="80" t="s">
        <v>305</v>
      </c>
      <c r="F19" s="244">
        <v>-6666.666</v>
      </c>
      <c r="G19" s="257">
        <v>943</v>
      </c>
      <c r="H19" s="258">
        <v>943</v>
      </c>
      <c r="I19" s="244">
        <f t="shared" si="0"/>
        <v>0</v>
      </c>
      <c r="J19" s="244">
        <f>$F19*I19</f>
        <v>0</v>
      </c>
      <c r="K19" s="244">
        <f>J19/1000000</f>
        <v>0</v>
      </c>
      <c r="L19" s="257">
        <v>999956</v>
      </c>
      <c r="M19" s="258">
        <v>999956</v>
      </c>
      <c r="N19" s="244">
        <f>L19-M19</f>
        <v>0</v>
      </c>
      <c r="O19" s="244">
        <f>$F19*N19</f>
        <v>0</v>
      </c>
      <c r="P19" s="244">
        <f>O19/1000000</f>
        <v>0</v>
      </c>
      <c r="Q19" s="354"/>
    </row>
    <row r="20" spans="1:17" ht="16.5" customHeight="1">
      <c r="A20" s="200">
        <v>12</v>
      </c>
      <c r="B20" s="216" t="s">
        <v>15</v>
      </c>
      <c r="C20" s="235">
        <v>4865025</v>
      </c>
      <c r="D20" s="70" t="s">
        <v>12</v>
      </c>
      <c r="E20" s="80" t="s">
        <v>305</v>
      </c>
      <c r="F20" s="244">
        <v>-1000</v>
      </c>
      <c r="G20" s="257">
        <v>32144</v>
      </c>
      <c r="H20" s="258">
        <v>31632</v>
      </c>
      <c r="I20" s="244">
        <f>G20-H20</f>
        <v>512</v>
      </c>
      <c r="J20" s="244">
        <f>$F20*I20</f>
        <v>-512000</v>
      </c>
      <c r="K20" s="244">
        <f>J20/1000000</f>
        <v>-0.512</v>
      </c>
      <c r="L20" s="257">
        <v>996609</v>
      </c>
      <c r="M20" s="258">
        <v>996602</v>
      </c>
      <c r="N20" s="244">
        <f>L20-M20</f>
        <v>7</v>
      </c>
      <c r="O20" s="244">
        <f>$F20*N20</f>
        <v>-7000</v>
      </c>
      <c r="P20" s="244">
        <f>O20/1000000</f>
        <v>-0.007</v>
      </c>
      <c r="Q20" s="354"/>
    </row>
    <row r="21" spans="1:17" ht="16.5" customHeight="1">
      <c r="A21" s="200">
        <v>13</v>
      </c>
      <c r="B21" s="234" t="s">
        <v>16</v>
      </c>
      <c r="C21" s="235">
        <v>5128433</v>
      </c>
      <c r="D21" s="97" t="s">
        <v>12</v>
      </c>
      <c r="E21" s="80" t="s">
        <v>305</v>
      </c>
      <c r="F21" s="244">
        <v>-2000</v>
      </c>
      <c r="G21" s="257">
        <v>5275</v>
      </c>
      <c r="H21" s="258">
        <v>5273</v>
      </c>
      <c r="I21" s="244">
        <f>G21-H21</f>
        <v>2</v>
      </c>
      <c r="J21" s="244">
        <f>$F21*I21</f>
        <v>-4000</v>
      </c>
      <c r="K21" s="244">
        <f>J21/1000000</f>
        <v>-0.004</v>
      </c>
      <c r="L21" s="257">
        <v>996069</v>
      </c>
      <c r="M21" s="258">
        <v>996024</v>
      </c>
      <c r="N21" s="244">
        <f>L21-M21</f>
        <v>45</v>
      </c>
      <c r="O21" s="244">
        <f>$F21*N21</f>
        <v>-90000</v>
      </c>
      <c r="P21" s="244">
        <f>O21/1000000</f>
        <v>-0.09</v>
      </c>
      <c r="Q21" s="354"/>
    </row>
    <row r="22" spans="1:17" ht="48.75" customHeight="1">
      <c r="A22" s="791">
        <v>14</v>
      </c>
      <c r="B22" s="589" t="s">
        <v>152</v>
      </c>
      <c r="C22" s="235"/>
      <c r="D22" s="97"/>
      <c r="E22" s="80"/>
      <c r="F22" s="244"/>
      <c r="G22" s="257"/>
      <c r="H22" s="258"/>
      <c r="I22" s="244"/>
      <c r="J22" s="244"/>
      <c r="K22" s="363">
        <v>1.198</v>
      </c>
      <c r="L22" s="257"/>
      <c r="M22" s="258"/>
      <c r="N22" s="244"/>
      <c r="O22" s="244"/>
      <c r="P22" s="363">
        <v>-0.099</v>
      </c>
      <c r="Q22" s="790" t="s">
        <v>490</v>
      </c>
    </row>
    <row r="23" spans="1:17" ht="16.5" customHeight="1">
      <c r="A23" s="200">
        <v>15</v>
      </c>
      <c r="B23" s="234" t="s">
        <v>392</v>
      </c>
      <c r="C23" s="235">
        <v>5128464</v>
      </c>
      <c r="D23" s="97" t="s">
        <v>12</v>
      </c>
      <c r="E23" s="80" t="s">
        <v>305</v>
      </c>
      <c r="F23" s="244">
        <v>-1000</v>
      </c>
      <c r="G23" s="257">
        <v>1638</v>
      </c>
      <c r="H23" s="258">
        <v>1638</v>
      </c>
      <c r="I23" s="258">
        <f>G23-H23</f>
        <v>0</v>
      </c>
      <c r="J23" s="258">
        <f>$F23*I23</f>
        <v>0</v>
      </c>
      <c r="K23" s="258">
        <f>J23/1000000</f>
        <v>0</v>
      </c>
      <c r="L23" s="257">
        <v>993788</v>
      </c>
      <c r="M23" s="258">
        <v>993846</v>
      </c>
      <c r="N23" s="258">
        <f>L23-M23</f>
        <v>-58</v>
      </c>
      <c r="O23" s="258">
        <f>$F23*N23</f>
        <v>58000</v>
      </c>
      <c r="P23" s="258">
        <f>O23/1000000</f>
        <v>0.058</v>
      </c>
      <c r="Q23" s="354"/>
    </row>
    <row r="24" spans="1:17" ht="16.5" customHeight="1">
      <c r="A24" s="541"/>
      <c r="B24" s="236" t="s">
        <v>153</v>
      </c>
      <c r="C24" s="235"/>
      <c r="D24" s="97"/>
      <c r="E24" s="97"/>
      <c r="F24" s="244"/>
      <c r="G24" s="257"/>
      <c r="H24" s="258"/>
      <c r="I24" s="244"/>
      <c r="J24" s="244"/>
      <c r="K24" s="244"/>
      <c r="L24" s="257"/>
      <c r="M24" s="258"/>
      <c r="N24" s="244"/>
      <c r="O24" s="244"/>
      <c r="P24" s="244"/>
      <c r="Q24" s="354"/>
    </row>
    <row r="25" spans="1:17" ht="16.5" customHeight="1">
      <c r="A25" s="200">
        <v>16</v>
      </c>
      <c r="B25" s="234" t="s">
        <v>14</v>
      </c>
      <c r="C25" s="235">
        <v>5295164</v>
      </c>
      <c r="D25" s="97" t="s">
        <v>12</v>
      </c>
      <c r="E25" s="80" t="s">
        <v>305</v>
      </c>
      <c r="F25" s="244">
        <v>-1000</v>
      </c>
      <c r="G25" s="257">
        <v>149631</v>
      </c>
      <c r="H25" s="258">
        <v>149201</v>
      </c>
      <c r="I25" s="244">
        <f>G25-H25</f>
        <v>430</v>
      </c>
      <c r="J25" s="244">
        <f>$F25*I25</f>
        <v>-430000</v>
      </c>
      <c r="K25" s="244">
        <f>J25/1000000</f>
        <v>-0.43</v>
      </c>
      <c r="L25" s="257">
        <v>22270</v>
      </c>
      <c r="M25" s="258">
        <v>22251</v>
      </c>
      <c r="N25" s="244">
        <f>L25-M25</f>
        <v>19</v>
      </c>
      <c r="O25" s="244">
        <f>$F25*N25</f>
        <v>-19000</v>
      </c>
      <c r="P25" s="244">
        <f>O25/1000000</f>
        <v>-0.019</v>
      </c>
      <c r="Q25" s="364"/>
    </row>
    <row r="26" spans="1:17" ht="16.5" customHeight="1">
      <c r="A26" s="200"/>
      <c r="B26" s="234"/>
      <c r="C26" s="235"/>
      <c r="D26" s="97"/>
      <c r="E26" s="80"/>
      <c r="F26" s="244">
        <v>-1000</v>
      </c>
      <c r="G26" s="257">
        <v>150201</v>
      </c>
      <c r="H26" s="258">
        <v>150162</v>
      </c>
      <c r="I26" s="244">
        <f>G26-H26</f>
        <v>39</v>
      </c>
      <c r="J26" s="244">
        <f>$F26*I26</f>
        <v>-39000</v>
      </c>
      <c r="K26" s="244">
        <f>J26/1000000</f>
        <v>-0.039</v>
      </c>
      <c r="L26" s="257"/>
      <c r="M26" s="258"/>
      <c r="N26" s="244"/>
      <c r="O26" s="244"/>
      <c r="P26" s="244"/>
      <c r="Q26" s="364"/>
    </row>
    <row r="27" spans="1:17" ht="16.5" customHeight="1">
      <c r="A27" s="200">
        <v>17</v>
      </c>
      <c r="B27" s="234" t="s">
        <v>15</v>
      </c>
      <c r="C27" s="235">
        <v>5128438</v>
      </c>
      <c r="D27" s="97" t="s">
        <v>12</v>
      </c>
      <c r="E27" s="80" t="s">
        <v>305</v>
      </c>
      <c r="F27" s="244">
        <v>-1000</v>
      </c>
      <c r="G27" s="257">
        <v>8676</v>
      </c>
      <c r="H27" s="258">
        <v>7333</v>
      </c>
      <c r="I27" s="258">
        <f>G27-H27</f>
        <v>1343</v>
      </c>
      <c r="J27" s="258">
        <f>$F27*I27</f>
        <v>-1343000</v>
      </c>
      <c r="K27" s="258">
        <f>J27/1000000</f>
        <v>-1.343</v>
      </c>
      <c r="L27" s="257">
        <v>999412</v>
      </c>
      <c r="M27" s="258">
        <v>999412</v>
      </c>
      <c r="N27" s="258">
        <f>L27-M27</f>
        <v>0</v>
      </c>
      <c r="O27" s="258">
        <f>$F27*N27</f>
        <v>0</v>
      </c>
      <c r="P27" s="258">
        <f>O27/1000000</f>
        <v>0</v>
      </c>
      <c r="Q27" s="364"/>
    </row>
    <row r="28" spans="1:17" ht="16.5" customHeight="1">
      <c r="A28" s="200">
        <v>18</v>
      </c>
      <c r="B28" s="234" t="s">
        <v>16</v>
      </c>
      <c r="C28" s="235">
        <v>4864988</v>
      </c>
      <c r="D28" s="97" t="s">
        <v>12</v>
      </c>
      <c r="E28" s="80" t="s">
        <v>305</v>
      </c>
      <c r="F28" s="244">
        <v>-2000</v>
      </c>
      <c r="G28" s="257">
        <v>38361</v>
      </c>
      <c r="H28" s="258">
        <v>38326</v>
      </c>
      <c r="I28" s="244">
        <f>G28-H28</f>
        <v>35</v>
      </c>
      <c r="J28" s="244">
        <f>$F28*I28</f>
        <v>-70000</v>
      </c>
      <c r="K28" s="244">
        <f>J28/1000000</f>
        <v>-0.07</v>
      </c>
      <c r="L28" s="257">
        <v>1229</v>
      </c>
      <c r="M28" s="258">
        <v>1163</v>
      </c>
      <c r="N28" s="244">
        <f>L28-M28</f>
        <v>66</v>
      </c>
      <c r="O28" s="244">
        <f>$F28*N28</f>
        <v>-132000</v>
      </c>
      <c r="P28" s="244">
        <f>O28/1000000</f>
        <v>-0.132</v>
      </c>
      <c r="Q28" s="364"/>
    </row>
    <row r="29" spans="1:17" ht="17.25" customHeight="1">
      <c r="A29" s="200">
        <v>19</v>
      </c>
      <c r="B29" s="234" t="s">
        <v>152</v>
      </c>
      <c r="C29" s="235">
        <v>4864938</v>
      </c>
      <c r="D29" s="97" t="s">
        <v>12</v>
      </c>
      <c r="E29" s="80" t="s">
        <v>305</v>
      </c>
      <c r="F29" s="244">
        <v>-2000</v>
      </c>
      <c r="G29" s="257">
        <v>2406</v>
      </c>
      <c r="H29" s="258">
        <v>1843</v>
      </c>
      <c r="I29" s="258">
        <f>G29-H29</f>
        <v>563</v>
      </c>
      <c r="J29" s="258">
        <f>$F29*I29</f>
        <v>-1126000</v>
      </c>
      <c r="K29" s="258">
        <f>J29/1000000</f>
        <v>-1.126</v>
      </c>
      <c r="L29" s="257">
        <v>999658</v>
      </c>
      <c r="M29" s="258">
        <v>999658</v>
      </c>
      <c r="N29" s="258">
        <f>L29-M29</f>
        <v>0</v>
      </c>
      <c r="O29" s="258">
        <f>$F29*N29</f>
        <v>0</v>
      </c>
      <c r="P29" s="258">
        <f>O29/1000000</f>
        <v>0</v>
      </c>
      <c r="Q29" s="364"/>
    </row>
    <row r="30" spans="1:17" ht="17.25" customHeight="1">
      <c r="A30" s="541"/>
      <c r="B30" s="236" t="s">
        <v>404</v>
      </c>
      <c r="C30" s="235"/>
      <c r="D30" s="97"/>
      <c r="E30" s="80"/>
      <c r="F30" s="244"/>
      <c r="G30" s="257"/>
      <c r="H30" s="258"/>
      <c r="I30" s="258"/>
      <c r="J30" s="258"/>
      <c r="K30" s="258"/>
      <c r="L30" s="257"/>
      <c r="M30" s="258"/>
      <c r="N30" s="258"/>
      <c r="O30" s="258"/>
      <c r="P30" s="258"/>
      <c r="Q30" s="364"/>
    </row>
    <row r="31" spans="1:17" ht="17.25" customHeight="1">
      <c r="A31" s="200">
        <v>20</v>
      </c>
      <c r="B31" s="234" t="s">
        <v>14</v>
      </c>
      <c r="C31" s="235">
        <v>5128451</v>
      </c>
      <c r="D31" s="97" t="s">
        <v>12</v>
      </c>
      <c r="E31" s="80" t="s">
        <v>305</v>
      </c>
      <c r="F31" s="244">
        <v>-800</v>
      </c>
      <c r="G31" s="257">
        <v>127243</v>
      </c>
      <c r="H31" s="258">
        <v>124685</v>
      </c>
      <c r="I31" s="244">
        <f>G31-H31</f>
        <v>2558</v>
      </c>
      <c r="J31" s="244">
        <f>$F31*I31</f>
        <v>-2046400</v>
      </c>
      <c r="K31" s="244">
        <f>J31/1000000</f>
        <v>-2.0464</v>
      </c>
      <c r="L31" s="257">
        <v>10464</v>
      </c>
      <c r="M31" s="258">
        <v>10437</v>
      </c>
      <c r="N31" s="244">
        <f>L31-M31</f>
        <v>27</v>
      </c>
      <c r="O31" s="244">
        <f>$F31*N31</f>
        <v>-21600</v>
      </c>
      <c r="P31" s="244">
        <f>O31/1000000</f>
        <v>-0.0216</v>
      </c>
      <c r="Q31" s="364"/>
    </row>
    <row r="32" spans="1:17" ht="17.25" customHeight="1">
      <c r="A32" s="200">
        <v>21</v>
      </c>
      <c r="B32" s="234" t="s">
        <v>15</v>
      </c>
      <c r="C32" s="235">
        <v>5128459</v>
      </c>
      <c r="D32" s="97" t="s">
        <v>12</v>
      </c>
      <c r="E32" s="80" t="s">
        <v>305</v>
      </c>
      <c r="F32" s="244">
        <v>-800</v>
      </c>
      <c r="G32" s="257">
        <v>122451</v>
      </c>
      <c r="H32" s="258">
        <v>121964</v>
      </c>
      <c r="I32" s="244">
        <f>G32-H32</f>
        <v>487</v>
      </c>
      <c r="J32" s="244">
        <f>$F32*I32</f>
        <v>-389600</v>
      </c>
      <c r="K32" s="244">
        <f>J32/1000000</f>
        <v>-0.3896</v>
      </c>
      <c r="L32" s="257">
        <v>5553</v>
      </c>
      <c r="M32" s="258">
        <v>5519</v>
      </c>
      <c r="N32" s="244">
        <f>L32-M32</f>
        <v>34</v>
      </c>
      <c r="O32" s="244">
        <f>$F32*N32</f>
        <v>-27200</v>
      </c>
      <c r="P32" s="244">
        <f>O32/1000000</f>
        <v>-0.0272</v>
      </c>
      <c r="Q32" s="364"/>
    </row>
    <row r="33" spans="1:17" ht="17.25" customHeight="1">
      <c r="A33" s="200"/>
      <c r="B33" s="214" t="s">
        <v>154</v>
      </c>
      <c r="C33" s="235"/>
      <c r="D33" s="70"/>
      <c r="E33" s="70"/>
      <c r="F33" s="244"/>
      <c r="G33" s="257"/>
      <c r="H33" s="258"/>
      <c r="I33" s="244"/>
      <c r="J33" s="244"/>
      <c r="K33" s="244"/>
      <c r="L33" s="257"/>
      <c r="M33" s="258"/>
      <c r="N33" s="244"/>
      <c r="O33" s="244"/>
      <c r="P33" s="244"/>
      <c r="Q33" s="354"/>
    </row>
    <row r="34" spans="1:17" ht="18.75" customHeight="1">
      <c r="A34" s="200">
        <v>22</v>
      </c>
      <c r="B34" s="234" t="s">
        <v>14</v>
      </c>
      <c r="C34" s="235">
        <v>5295151</v>
      </c>
      <c r="D34" s="97" t="s">
        <v>12</v>
      </c>
      <c r="E34" s="80" t="s">
        <v>305</v>
      </c>
      <c r="F34" s="244">
        <v>-1000</v>
      </c>
      <c r="G34" s="257">
        <v>943989</v>
      </c>
      <c r="H34" s="258">
        <v>943956</v>
      </c>
      <c r="I34" s="244">
        <f aca="true" t="shared" si="6" ref="I34:I42">G34-H34</f>
        <v>33</v>
      </c>
      <c r="J34" s="244">
        <f aca="true" t="shared" si="7" ref="J34:J42">$F34*I34</f>
        <v>-33000</v>
      </c>
      <c r="K34" s="244">
        <f aca="true" t="shared" si="8" ref="K34:K42">J34/1000000</f>
        <v>-0.033</v>
      </c>
      <c r="L34" s="257">
        <v>959154</v>
      </c>
      <c r="M34" s="258">
        <v>959164</v>
      </c>
      <c r="N34" s="244">
        <f aca="true" t="shared" si="9" ref="N34:N42">L34-M34</f>
        <v>-10</v>
      </c>
      <c r="O34" s="244">
        <f aca="true" t="shared" si="10" ref="O34:O42">$F34*N34</f>
        <v>10000</v>
      </c>
      <c r="P34" s="244">
        <f aca="true" t="shared" si="11" ref="P34:P42">O34/1000000</f>
        <v>0.01</v>
      </c>
      <c r="Q34" s="359"/>
    </row>
    <row r="35" spans="1:17" ht="17.25" customHeight="1">
      <c r="A35" s="200">
        <v>23</v>
      </c>
      <c r="B35" s="234" t="s">
        <v>15</v>
      </c>
      <c r="C35" s="235">
        <v>4865036</v>
      </c>
      <c r="D35" s="97" t="s">
        <v>12</v>
      </c>
      <c r="E35" s="80" t="s">
        <v>305</v>
      </c>
      <c r="F35" s="244">
        <v>-2000</v>
      </c>
      <c r="G35" s="257">
        <v>952261</v>
      </c>
      <c r="H35" s="258">
        <v>952243</v>
      </c>
      <c r="I35" s="244">
        <f>G35-H35</f>
        <v>18</v>
      </c>
      <c r="J35" s="244">
        <f>$F35*I35</f>
        <v>-36000</v>
      </c>
      <c r="K35" s="244">
        <f>J35/1000000</f>
        <v>-0.036</v>
      </c>
      <c r="L35" s="257">
        <v>991105</v>
      </c>
      <c r="M35" s="258">
        <v>991141</v>
      </c>
      <c r="N35" s="244">
        <f>L35-M35</f>
        <v>-36</v>
      </c>
      <c r="O35" s="244">
        <f>$F35*N35</f>
        <v>72000</v>
      </c>
      <c r="P35" s="244">
        <f>O35/1000000</f>
        <v>0.072</v>
      </c>
      <c r="Q35" s="364"/>
    </row>
    <row r="36" spans="1:17" ht="15.75" customHeight="1">
      <c r="A36" s="200">
        <v>24</v>
      </c>
      <c r="B36" s="234" t="s">
        <v>16</v>
      </c>
      <c r="C36" s="235">
        <v>5295147</v>
      </c>
      <c r="D36" s="97" t="s">
        <v>12</v>
      </c>
      <c r="E36" s="80" t="s">
        <v>305</v>
      </c>
      <c r="F36" s="244">
        <v>-2000</v>
      </c>
      <c r="G36" s="257">
        <v>908582</v>
      </c>
      <c r="H36" s="258">
        <v>908616</v>
      </c>
      <c r="I36" s="244">
        <f t="shared" si="6"/>
        <v>-34</v>
      </c>
      <c r="J36" s="244">
        <f t="shared" si="7"/>
        <v>68000</v>
      </c>
      <c r="K36" s="244">
        <f t="shared" si="8"/>
        <v>0.068</v>
      </c>
      <c r="L36" s="257">
        <v>971743</v>
      </c>
      <c r="M36" s="258">
        <v>971745</v>
      </c>
      <c r="N36" s="244">
        <f t="shared" si="9"/>
        <v>-2</v>
      </c>
      <c r="O36" s="244">
        <f t="shared" si="10"/>
        <v>4000</v>
      </c>
      <c r="P36" s="244">
        <f t="shared" si="11"/>
        <v>0.004</v>
      </c>
      <c r="Q36" s="364"/>
    </row>
    <row r="37" spans="1:17" ht="15.75" customHeight="1">
      <c r="A37" s="200"/>
      <c r="B37" s="234"/>
      <c r="C37" s="235"/>
      <c r="D37" s="97"/>
      <c r="E37" s="80"/>
      <c r="F37" s="244">
        <v>-2000</v>
      </c>
      <c r="G37" s="257"/>
      <c r="H37" s="258"/>
      <c r="I37" s="244"/>
      <c r="J37" s="244"/>
      <c r="K37" s="244"/>
      <c r="L37" s="257">
        <v>971070</v>
      </c>
      <c r="M37" s="258">
        <v>971079</v>
      </c>
      <c r="N37" s="244">
        <f t="shared" si="9"/>
        <v>-9</v>
      </c>
      <c r="O37" s="244">
        <f t="shared" si="10"/>
        <v>18000</v>
      </c>
      <c r="P37" s="244">
        <f t="shared" si="11"/>
        <v>0.018</v>
      </c>
      <c r="Q37" s="364"/>
    </row>
    <row r="38" spans="1:17" ht="15.75" customHeight="1">
      <c r="A38" s="200">
        <v>25</v>
      </c>
      <c r="B38" s="216" t="s">
        <v>152</v>
      </c>
      <c r="C38" s="235">
        <v>4865001</v>
      </c>
      <c r="D38" s="70" t="s">
        <v>12</v>
      </c>
      <c r="E38" s="80" t="s">
        <v>305</v>
      </c>
      <c r="F38" s="244">
        <v>-1000</v>
      </c>
      <c r="G38" s="257">
        <v>11021</v>
      </c>
      <c r="H38" s="258">
        <v>10955</v>
      </c>
      <c r="I38" s="244">
        <f t="shared" si="6"/>
        <v>66</v>
      </c>
      <c r="J38" s="244">
        <f t="shared" si="7"/>
        <v>-66000</v>
      </c>
      <c r="K38" s="244">
        <f t="shared" si="8"/>
        <v>-0.066</v>
      </c>
      <c r="L38" s="257">
        <v>995888</v>
      </c>
      <c r="M38" s="258">
        <v>995896</v>
      </c>
      <c r="N38" s="244">
        <f t="shared" si="9"/>
        <v>-8</v>
      </c>
      <c r="O38" s="244">
        <f t="shared" si="10"/>
        <v>8000</v>
      </c>
      <c r="P38" s="244">
        <f t="shared" si="11"/>
        <v>0.008</v>
      </c>
      <c r="Q38" s="592"/>
    </row>
    <row r="39" spans="1:17" ht="15.75" customHeight="1">
      <c r="A39" s="541"/>
      <c r="B39" s="214" t="s">
        <v>422</v>
      </c>
      <c r="C39" s="235"/>
      <c r="D39" s="70"/>
      <c r="E39" s="80"/>
      <c r="F39" s="244"/>
      <c r="G39" s="257"/>
      <c r="H39" s="258"/>
      <c r="I39" s="244"/>
      <c r="J39" s="244"/>
      <c r="K39" s="244"/>
      <c r="L39" s="257"/>
      <c r="M39" s="258"/>
      <c r="N39" s="244"/>
      <c r="O39" s="244"/>
      <c r="P39" s="244"/>
      <c r="Q39" s="592"/>
    </row>
    <row r="40" spans="1:17" ht="15.75" customHeight="1">
      <c r="A40" s="200">
        <v>26</v>
      </c>
      <c r="B40" s="216" t="s">
        <v>423</v>
      </c>
      <c r="C40" s="235">
        <v>5295131</v>
      </c>
      <c r="D40" s="70" t="s">
        <v>12</v>
      </c>
      <c r="E40" s="80" t="s">
        <v>305</v>
      </c>
      <c r="F40" s="244">
        <v>-1000</v>
      </c>
      <c r="G40" s="257">
        <v>997352</v>
      </c>
      <c r="H40" s="258">
        <v>997328</v>
      </c>
      <c r="I40" s="244">
        <f t="shared" si="6"/>
        <v>24</v>
      </c>
      <c r="J40" s="244">
        <f t="shared" si="7"/>
        <v>-24000</v>
      </c>
      <c r="K40" s="244">
        <f t="shared" si="8"/>
        <v>-0.024</v>
      </c>
      <c r="L40" s="257">
        <v>997231</v>
      </c>
      <c r="M40" s="258">
        <v>997231</v>
      </c>
      <c r="N40" s="244">
        <f t="shared" si="9"/>
        <v>0</v>
      </c>
      <c r="O40" s="244">
        <f t="shared" si="10"/>
        <v>0</v>
      </c>
      <c r="P40" s="244">
        <f t="shared" si="11"/>
        <v>0</v>
      </c>
      <c r="Q40" s="592"/>
    </row>
    <row r="41" spans="1:17" ht="15.75" customHeight="1">
      <c r="A41" s="200">
        <v>27</v>
      </c>
      <c r="B41" s="216" t="s">
        <v>424</v>
      </c>
      <c r="C41" s="235">
        <v>5295139</v>
      </c>
      <c r="D41" s="70" t="s">
        <v>12</v>
      </c>
      <c r="E41" s="80" t="s">
        <v>305</v>
      </c>
      <c r="F41" s="244">
        <v>-1000</v>
      </c>
      <c r="G41" s="257">
        <v>981230</v>
      </c>
      <c r="H41" s="258">
        <v>980968</v>
      </c>
      <c r="I41" s="244">
        <f t="shared" si="6"/>
        <v>262</v>
      </c>
      <c r="J41" s="244">
        <f t="shared" si="7"/>
        <v>-262000</v>
      </c>
      <c r="K41" s="244">
        <f t="shared" si="8"/>
        <v>-0.262</v>
      </c>
      <c r="L41" s="257">
        <v>999859</v>
      </c>
      <c r="M41" s="258">
        <v>999859</v>
      </c>
      <c r="N41" s="244">
        <f t="shared" si="9"/>
        <v>0</v>
      </c>
      <c r="O41" s="244">
        <f t="shared" si="10"/>
        <v>0</v>
      </c>
      <c r="P41" s="244">
        <f t="shared" si="11"/>
        <v>0</v>
      </c>
      <c r="Q41" s="592"/>
    </row>
    <row r="42" spans="1:17" ht="15.75" customHeight="1">
      <c r="A42" s="200">
        <v>28</v>
      </c>
      <c r="B42" s="216" t="s">
        <v>425</v>
      </c>
      <c r="C42" s="235">
        <v>5295173</v>
      </c>
      <c r="D42" s="70" t="s">
        <v>12</v>
      </c>
      <c r="E42" s="80" t="s">
        <v>305</v>
      </c>
      <c r="F42" s="244">
        <v>-1000</v>
      </c>
      <c r="G42" s="257">
        <v>278462</v>
      </c>
      <c r="H42" s="258">
        <v>277995</v>
      </c>
      <c r="I42" s="244">
        <f t="shared" si="6"/>
        <v>467</v>
      </c>
      <c r="J42" s="244">
        <f t="shared" si="7"/>
        <v>-467000</v>
      </c>
      <c r="K42" s="244">
        <f t="shared" si="8"/>
        <v>-0.467</v>
      </c>
      <c r="L42" s="257">
        <v>124837</v>
      </c>
      <c r="M42" s="258">
        <v>124836</v>
      </c>
      <c r="N42" s="244">
        <f t="shared" si="9"/>
        <v>1</v>
      </c>
      <c r="O42" s="244">
        <f t="shared" si="10"/>
        <v>-1000</v>
      </c>
      <c r="P42" s="244">
        <f t="shared" si="11"/>
        <v>-0.001</v>
      </c>
      <c r="Q42" s="592"/>
    </row>
    <row r="43" spans="1:17" ht="15.75" customHeight="1">
      <c r="A43" s="200">
        <v>29</v>
      </c>
      <c r="B43" s="216" t="s">
        <v>426</v>
      </c>
      <c r="C43" s="235">
        <v>5100228</v>
      </c>
      <c r="D43" s="70" t="s">
        <v>12</v>
      </c>
      <c r="E43" s="80" t="s">
        <v>305</v>
      </c>
      <c r="F43" s="244">
        <v>-2000</v>
      </c>
      <c r="G43" s="257">
        <v>7692</v>
      </c>
      <c r="H43" s="258">
        <v>7601</v>
      </c>
      <c r="I43" s="244">
        <f>G43-H43</f>
        <v>91</v>
      </c>
      <c r="J43" s="244">
        <f>$F43*I43</f>
        <v>-182000</v>
      </c>
      <c r="K43" s="244">
        <f>J43/1000000</f>
        <v>-0.182</v>
      </c>
      <c r="L43" s="257">
        <v>525</v>
      </c>
      <c r="M43" s="258">
        <v>524</v>
      </c>
      <c r="N43" s="244">
        <f>L43-M43</f>
        <v>1</v>
      </c>
      <c r="O43" s="244">
        <f>$F43*N43</f>
        <v>-2000</v>
      </c>
      <c r="P43" s="244">
        <f>O43/1000000</f>
        <v>-0.002</v>
      </c>
      <c r="Q43" s="592"/>
    </row>
    <row r="44" spans="1:17" ht="17.25" customHeight="1">
      <c r="A44" s="200"/>
      <c r="B44" s="236" t="s">
        <v>155</v>
      </c>
      <c r="C44" s="235"/>
      <c r="D44" s="97"/>
      <c r="E44" s="97"/>
      <c r="F44" s="244"/>
      <c r="G44" s="257"/>
      <c r="H44" s="258"/>
      <c r="I44" s="244"/>
      <c r="J44" s="244"/>
      <c r="K44" s="244"/>
      <c r="L44" s="257"/>
      <c r="M44" s="258"/>
      <c r="N44" s="244"/>
      <c r="O44" s="244"/>
      <c r="P44" s="244"/>
      <c r="Q44" s="354"/>
    </row>
    <row r="45" spans="1:17" ht="19.5" customHeight="1">
      <c r="A45" s="541"/>
      <c r="B45" s="236" t="s">
        <v>37</v>
      </c>
      <c r="C45" s="235"/>
      <c r="D45" s="97"/>
      <c r="E45" s="97"/>
      <c r="F45" s="244"/>
      <c r="G45" s="257"/>
      <c r="H45" s="258"/>
      <c r="I45" s="244"/>
      <c r="J45" s="244"/>
      <c r="K45" s="244"/>
      <c r="L45" s="257"/>
      <c r="M45" s="258"/>
      <c r="N45" s="244"/>
      <c r="O45" s="244"/>
      <c r="P45" s="244"/>
      <c r="Q45" s="354"/>
    </row>
    <row r="46" spans="1:17" ht="22.5" customHeight="1">
      <c r="A46" s="200">
        <v>30</v>
      </c>
      <c r="B46" s="234" t="s">
        <v>156</v>
      </c>
      <c r="C46" s="235">
        <v>4864787</v>
      </c>
      <c r="D46" s="97" t="s">
        <v>12</v>
      </c>
      <c r="E46" s="80" t="s">
        <v>305</v>
      </c>
      <c r="F46" s="244">
        <v>800</v>
      </c>
      <c r="G46" s="257">
        <v>480</v>
      </c>
      <c r="H46" s="258">
        <v>440</v>
      </c>
      <c r="I46" s="244">
        <f>G46-H46</f>
        <v>40</v>
      </c>
      <c r="J46" s="244">
        <f>$F46*I46</f>
        <v>32000</v>
      </c>
      <c r="K46" s="244">
        <f>J46/1000000</f>
        <v>0.032</v>
      </c>
      <c r="L46" s="257">
        <v>639</v>
      </c>
      <c r="M46" s="258">
        <v>639</v>
      </c>
      <c r="N46" s="244">
        <f>L46-M46</f>
        <v>0</v>
      </c>
      <c r="O46" s="244">
        <f>$F46*N46</f>
        <v>0</v>
      </c>
      <c r="P46" s="244">
        <f>O46/1000000</f>
        <v>0</v>
      </c>
      <c r="Q46" s="354"/>
    </row>
    <row r="47" spans="1:17" ht="15.75" customHeight="1">
      <c r="A47" s="200"/>
      <c r="B47" s="214" t="s">
        <v>157</v>
      </c>
      <c r="C47" s="235"/>
      <c r="D47" s="70"/>
      <c r="E47" s="70"/>
      <c r="F47" s="244"/>
      <c r="G47" s="257"/>
      <c r="H47" s="258"/>
      <c r="I47" s="244"/>
      <c r="J47" s="244"/>
      <c r="K47" s="244"/>
      <c r="L47" s="257"/>
      <c r="M47" s="258"/>
      <c r="N47" s="244"/>
      <c r="O47" s="244"/>
      <c r="P47" s="244"/>
      <c r="Q47" s="354"/>
    </row>
    <row r="48" spans="1:17" ht="15.75" customHeight="1">
      <c r="A48" s="200">
        <v>31</v>
      </c>
      <c r="B48" s="216" t="s">
        <v>14</v>
      </c>
      <c r="C48" s="235">
        <v>5269210</v>
      </c>
      <c r="D48" s="70" t="s">
        <v>12</v>
      </c>
      <c r="E48" s="80" t="s">
        <v>305</v>
      </c>
      <c r="F48" s="244">
        <v>-1000</v>
      </c>
      <c r="G48" s="257">
        <v>933120</v>
      </c>
      <c r="H48" s="258">
        <v>933071</v>
      </c>
      <c r="I48" s="244">
        <f>G48-H48</f>
        <v>49</v>
      </c>
      <c r="J48" s="244">
        <f>$F48*I48</f>
        <v>-49000</v>
      </c>
      <c r="K48" s="244">
        <f>J48/1000000</f>
        <v>-0.049</v>
      </c>
      <c r="L48" s="257">
        <v>965240</v>
      </c>
      <c r="M48" s="258">
        <v>965240</v>
      </c>
      <c r="N48" s="244">
        <f>L48-M48</f>
        <v>0</v>
      </c>
      <c r="O48" s="244">
        <f>$F48*N48</f>
        <v>0</v>
      </c>
      <c r="P48" s="244">
        <f>O48/1000000</f>
        <v>0</v>
      </c>
      <c r="Q48" s="354"/>
    </row>
    <row r="49" spans="1:17" ht="15.75" customHeight="1">
      <c r="A49" s="200">
        <v>32</v>
      </c>
      <c r="B49" s="234" t="s">
        <v>15</v>
      </c>
      <c r="C49" s="235">
        <v>5269749</v>
      </c>
      <c r="D49" s="97" t="s">
        <v>12</v>
      </c>
      <c r="E49" s="80" t="s">
        <v>305</v>
      </c>
      <c r="F49" s="244">
        <v>-1000</v>
      </c>
      <c r="G49" s="257">
        <v>996489</v>
      </c>
      <c r="H49" s="258">
        <v>997176</v>
      </c>
      <c r="I49" s="244">
        <f>G49-H49</f>
        <v>-687</v>
      </c>
      <c r="J49" s="244">
        <f>$F49*I49</f>
        <v>687000</v>
      </c>
      <c r="K49" s="244">
        <f>J49/1000000</f>
        <v>0.687</v>
      </c>
      <c r="L49" s="257">
        <v>999513</v>
      </c>
      <c r="M49" s="258">
        <v>999513</v>
      </c>
      <c r="N49" s="244">
        <f>L49-M49</f>
        <v>0</v>
      </c>
      <c r="O49" s="244">
        <f>$F49*N49</f>
        <v>0</v>
      </c>
      <c r="P49" s="244">
        <f>O49/1000000</f>
        <v>0</v>
      </c>
      <c r="Q49" s="553"/>
    </row>
    <row r="50" spans="1:17" ht="15.75" customHeight="1">
      <c r="A50" s="200">
        <v>33</v>
      </c>
      <c r="B50" s="234" t="s">
        <v>16</v>
      </c>
      <c r="C50" s="235">
        <v>4864945</v>
      </c>
      <c r="D50" s="97" t="s">
        <v>12</v>
      </c>
      <c r="E50" s="80" t="s">
        <v>305</v>
      </c>
      <c r="F50" s="244">
        <v>-1000</v>
      </c>
      <c r="G50" s="257">
        <v>592</v>
      </c>
      <c r="H50" s="258">
        <v>592</v>
      </c>
      <c r="I50" s="244">
        <f>G50-H50</f>
        <v>0</v>
      </c>
      <c r="J50" s="244">
        <f>$F50*I50</f>
        <v>0</v>
      </c>
      <c r="K50" s="244">
        <f>J50/1000000</f>
        <v>0</v>
      </c>
      <c r="L50" s="257">
        <v>0</v>
      </c>
      <c r="M50" s="258">
        <v>0</v>
      </c>
      <c r="N50" s="244">
        <f>L50-M50</f>
        <v>0</v>
      </c>
      <c r="O50" s="244">
        <f>$F50*N50</f>
        <v>0</v>
      </c>
      <c r="P50" s="244">
        <f>O50/1000000</f>
        <v>0</v>
      </c>
      <c r="Q50" s="553"/>
    </row>
    <row r="51" spans="1:17" ht="22.5" customHeight="1">
      <c r="A51" s="541"/>
      <c r="B51" s="214" t="s">
        <v>431</v>
      </c>
      <c r="C51" s="235"/>
      <c r="D51" s="97"/>
      <c r="E51" s="80"/>
      <c r="F51" s="244"/>
      <c r="G51" s="257"/>
      <c r="H51" s="258"/>
      <c r="I51" s="244"/>
      <c r="J51" s="244"/>
      <c r="K51" s="244"/>
      <c r="L51" s="257"/>
      <c r="M51" s="258"/>
      <c r="N51" s="244"/>
      <c r="O51" s="244"/>
      <c r="P51" s="244"/>
      <c r="Q51" s="553"/>
    </row>
    <row r="52" spans="1:17" ht="22.5" customHeight="1">
      <c r="A52" s="200">
        <v>34</v>
      </c>
      <c r="B52" s="216" t="s">
        <v>425</v>
      </c>
      <c r="C52" s="235">
        <v>5128460</v>
      </c>
      <c r="D52" s="70" t="s">
        <v>12</v>
      </c>
      <c r="E52" s="80" t="s">
        <v>305</v>
      </c>
      <c r="F52" s="244">
        <v>-800</v>
      </c>
      <c r="G52" s="257">
        <v>41031</v>
      </c>
      <c r="H52" s="258">
        <v>41023</v>
      </c>
      <c r="I52" s="244">
        <f>G52-H52</f>
        <v>8</v>
      </c>
      <c r="J52" s="244">
        <f>$F52*I52</f>
        <v>-6400</v>
      </c>
      <c r="K52" s="244">
        <f>J52/1000000</f>
        <v>-0.0064</v>
      </c>
      <c r="L52" s="257">
        <v>1494</v>
      </c>
      <c r="M52" s="258">
        <v>1302</v>
      </c>
      <c r="N52" s="244">
        <f>L52-M52</f>
        <v>192</v>
      </c>
      <c r="O52" s="244">
        <f>$F52*N52</f>
        <v>-153600</v>
      </c>
      <c r="P52" s="244">
        <f>O52/1000000</f>
        <v>-0.1536</v>
      </c>
      <c r="Q52" s="553"/>
    </row>
    <row r="53" spans="1:17" ht="22.5" customHeight="1">
      <c r="A53" s="200">
        <v>35</v>
      </c>
      <c r="B53" s="216" t="s">
        <v>426</v>
      </c>
      <c r="C53" s="235">
        <v>5295149</v>
      </c>
      <c r="D53" s="70" t="s">
        <v>12</v>
      </c>
      <c r="E53" s="80" t="s">
        <v>305</v>
      </c>
      <c r="F53" s="244">
        <v>-1600</v>
      </c>
      <c r="G53" s="257">
        <v>62824</v>
      </c>
      <c r="H53" s="258">
        <v>62821</v>
      </c>
      <c r="I53" s="244">
        <f>G53-H53</f>
        <v>3</v>
      </c>
      <c r="J53" s="244">
        <f>$F53*I53</f>
        <v>-4800</v>
      </c>
      <c r="K53" s="244">
        <f>J53/1000000</f>
        <v>-0.0048</v>
      </c>
      <c r="L53" s="257">
        <v>995798</v>
      </c>
      <c r="M53" s="258">
        <v>995659</v>
      </c>
      <c r="N53" s="244">
        <f>L53-M53</f>
        <v>139</v>
      </c>
      <c r="O53" s="244">
        <f>$F53*N53</f>
        <v>-222400</v>
      </c>
      <c r="P53" s="244">
        <f>O53/1000000</f>
        <v>-0.2224</v>
      </c>
      <c r="Q53" s="553"/>
    </row>
    <row r="54" spans="1:17" ht="18.75" customHeight="1">
      <c r="A54" s="541"/>
      <c r="B54" s="236" t="s">
        <v>158</v>
      </c>
      <c r="C54" s="235"/>
      <c r="D54" s="97"/>
      <c r="E54" s="97"/>
      <c r="F54" s="240"/>
      <c r="G54" s="257"/>
      <c r="H54" s="258"/>
      <c r="I54" s="244"/>
      <c r="J54" s="244"/>
      <c r="K54" s="244"/>
      <c r="L54" s="257"/>
      <c r="M54" s="258"/>
      <c r="N54" s="244"/>
      <c r="O54" s="244"/>
      <c r="P54" s="244"/>
      <c r="Q54" s="354"/>
    </row>
    <row r="55" spans="1:17" ht="22.5" customHeight="1">
      <c r="A55" s="200">
        <v>36</v>
      </c>
      <c r="B55" s="234" t="s">
        <v>381</v>
      </c>
      <c r="C55" s="235">
        <v>4865010</v>
      </c>
      <c r="D55" s="97" t="s">
        <v>12</v>
      </c>
      <c r="E55" s="80" t="s">
        <v>305</v>
      </c>
      <c r="F55" s="244">
        <v>-2000</v>
      </c>
      <c r="G55" s="257">
        <v>997430</v>
      </c>
      <c r="H55" s="258">
        <v>996507</v>
      </c>
      <c r="I55" s="244">
        <f>G55-H55</f>
        <v>923</v>
      </c>
      <c r="J55" s="244">
        <f>$F55*I55</f>
        <v>-1846000</v>
      </c>
      <c r="K55" s="244">
        <f>J55/1000000</f>
        <v>-1.846</v>
      </c>
      <c r="L55" s="257">
        <v>987729</v>
      </c>
      <c r="M55" s="258">
        <v>987716</v>
      </c>
      <c r="N55" s="244">
        <f>L55-M55</f>
        <v>13</v>
      </c>
      <c r="O55" s="244">
        <f>$F55*N55</f>
        <v>-26000</v>
      </c>
      <c r="P55" s="244">
        <f>O55/1000000</f>
        <v>-0.026</v>
      </c>
      <c r="Q55" s="354"/>
    </row>
    <row r="56" spans="1:17" ht="22.5" customHeight="1">
      <c r="A56" s="200">
        <v>37</v>
      </c>
      <c r="B56" s="234" t="s">
        <v>382</v>
      </c>
      <c r="C56" s="235">
        <v>4864947</v>
      </c>
      <c r="D56" s="97" t="s">
        <v>12</v>
      </c>
      <c r="E56" s="80" t="s">
        <v>305</v>
      </c>
      <c r="F56" s="244">
        <v>-1000</v>
      </c>
      <c r="G56" s="257">
        <v>329</v>
      </c>
      <c r="H56" s="258">
        <v>159</v>
      </c>
      <c r="I56" s="244">
        <f>G56-H56</f>
        <v>170</v>
      </c>
      <c r="J56" s="244">
        <f>$F56*I56</f>
        <v>-170000</v>
      </c>
      <c r="K56" s="244">
        <f>J56/1000000</f>
        <v>-0.17</v>
      </c>
      <c r="L56" s="257">
        <v>997957</v>
      </c>
      <c r="M56" s="258">
        <v>997968</v>
      </c>
      <c r="N56" s="244">
        <f>L56-M56</f>
        <v>-11</v>
      </c>
      <c r="O56" s="244">
        <f>$F56*N56</f>
        <v>11000</v>
      </c>
      <c r="P56" s="244">
        <f>O56/1000000</f>
        <v>0.011</v>
      </c>
      <c r="Q56" s="354"/>
    </row>
    <row r="57" spans="1:17" ht="22.5" customHeight="1">
      <c r="A57" s="200">
        <v>38</v>
      </c>
      <c r="B57" s="216" t="s">
        <v>383</v>
      </c>
      <c r="C57" s="235">
        <v>4864933</v>
      </c>
      <c r="D57" s="70" t="s">
        <v>12</v>
      </c>
      <c r="E57" s="80" t="s">
        <v>305</v>
      </c>
      <c r="F57" s="244">
        <v>-1000</v>
      </c>
      <c r="G57" s="257">
        <v>23874</v>
      </c>
      <c r="H57" s="258">
        <v>23610</v>
      </c>
      <c r="I57" s="244">
        <f>G57-H57</f>
        <v>264</v>
      </c>
      <c r="J57" s="244">
        <f>$F57*I57</f>
        <v>-264000</v>
      </c>
      <c r="K57" s="244">
        <f>J57/1000000</f>
        <v>-0.264</v>
      </c>
      <c r="L57" s="257">
        <v>31452</v>
      </c>
      <c r="M57" s="258">
        <v>31452</v>
      </c>
      <c r="N57" s="244">
        <f>L57-M57</f>
        <v>0</v>
      </c>
      <c r="O57" s="244">
        <f>$F57*N57</f>
        <v>0</v>
      </c>
      <c r="P57" s="244">
        <f>O57/1000000</f>
        <v>0</v>
      </c>
      <c r="Q57" s="354"/>
    </row>
    <row r="58" spans="1:17" ht="22.5" customHeight="1">
      <c r="A58" s="200">
        <v>39</v>
      </c>
      <c r="B58" s="234" t="s">
        <v>384</v>
      </c>
      <c r="C58" s="235">
        <v>4864904</v>
      </c>
      <c r="D58" s="97" t="s">
        <v>12</v>
      </c>
      <c r="E58" s="80" t="s">
        <v>305</v>
      </c>
      <c r="F58" s="244">
        <v>-1000</v>
      </c>
      <c r="G58" s="257">
        <v>3295</v>
      </c>
      <c r="H58" s="258">
        <v>2947</v>
      </c>
      <c r="I58" s="244">
        <f>G58-H58</f>
        <v>348</v>
      </c>
      <c r="J58" s="244">
        <f>$F58*I58</f>
        <v>-348000</v>
      </c>
      <c r="K58" s="244">
        <f>J58/1000000</f>
        <v>-0.348</v>
      </c>
      <c r="L58" s="257">
        <v>996766</v>
      </c>
      <c r="M58" s="258">
        <v>996765</v>
      </c>
      <c r="N58" s="244">
        <f>L58-M58</f>
        <v>1</v>
      </c>
      <c r="O58" s="244">
        <f>$F58*N58</f>
        <v>-1000</v>
      </c>
      <c r="P58" s="244">
        <f>O58/1000000</f>
        <v>-0.001</v>
      </c>
      <c r="Q58" s="354"/>
    </row>
    <row r="59" spans="1:17" ht="22.5" customHeight="1" thickBot="1">
      <c r="A59" s="797">
        <v>40</v>
      </c>
      <c r="B59" s="237" t="s">
        <v>385</v>
      </c>
      <c r="C59" s="238">
        <v>4864942</v>
      </c>
      <c r="D59" s="192" t="s">
        <v>12</v>
      </c>
      <c r="E59" s="193" t="s">
        <v>305</v>
      </c>
      <c r="F59" s="248">
        <v>-1000</v>
      </c>
      <c r="G59" s="343">
        <v>1149</v>
      </c>
      <c r="H59" s="344">
        <v>1110</v>
      </c>
      <c r="I59" s="248">
        <f>G59-H59</f>
        <v>39</v>
      </c>
      <c r="J59" s="248">
        <f>$F59*I59</f>
        <v>-39000</v>
      </c>
      <c r="K59" s="248">
        <f>J59/1000000</f>
        <v>-0.039</v>
      </c>
      <c r="L59" s="343">
        <v>1289</v>
      </c>
      <c r="M59" s="344">
        <v>1251</v>
      </c>
      <c r="N59" s="248">
        <f>L59-M59</f>
        <v>38</v>
      </c>
      <c r="O59" s="248">
        <f>$F59*N59</f>
        <v>-38000</v>
      </c>
      <c r="P59" s="248">
        <f>O59/1000000</f>
        <v>-0.038</v>
      </c>
      <c r="Q59" s="798"/>
    </row>
    <row r="60" spans="1:17" ht="18" customHeight="1" thickBot="1" thickTop="1">
      <c r="A60" s="304" t="s">
        <v>294</v>
      </c>
      <c r="B60" s="237"/>
      <c r="C60" s="238"/>
      <c r="D60" s="192"/>
      <c r="E60" s="193"/>
      <c r="F60" s="242"/>
      <c r="G60" s="343"/>
      <c r="H60" s="344"/>
      <c r="I60" s="248"/>
      <c r="J60" s="248"/>
      <c r="K60" s="248"/>
      <c r="L60" s="343"/>
      <c r="M60" s="344"/>
      <c r="N60" s="248"/>
      <c r="O60" s="248"/>
      <c r="P60" s="455" t="str">
        <f>NDPL!$Q$1</f>
        <v>NOVEMBER-2022</v>
      </c>
      <c r="Q60" s="455"/>
    </row>
    <row r="61" spans="1:17" ht="18" customHeight="1" thickTop="1">
      <c r="A61" s="211"/>
      <c r="B61" s="212" t="s">
        <v>159</v>
      </c>
      <c r="C61" s="799"/>
      <c r="D61" s="78"/>
      <c r="E61" s="78"/>
      <c r="F61" s="316"/>
      <c r="G61" s="792"/>
      <c r="H61" s="406"/>
      <c r="I61" s="800"/>
      <c r="J61" s="800"/>
      <c r="K61" s="800"/>
      <c r="L61" s="792"/>
      <c r="M61" s="406"/>
      <c r="N61" s="800"/>
      <c r="O61" s="800"/>
      <c r="P61" s="800"/>
      <c r="Q61" s="408"/>
    </row>
    <row r="62" spans="1:17" ht="18" customHeight="1">
      <c r="A62" s="200">
        <v>41</v>
      </c>
      <c r="B62" s="234" t="s">
        <v>14</v>
      </c>
      <c r="C62" s="235">
        <v>4864920</v>
      </c>
      <c r="D62" s="97" t="s">
        <v>12</v>
      </c>
      <c r="E62" s="80" t="s">
        <v>305</v>
      </c>
      <c r="F62" s="244">
        <v>-1000</v>
      </c>
      <c r="G62" s="257">
        <v>4137</v>
      </c>
      <c r="H62" s="258">
        <v>3671</v>
      </c>
      <c r="I62" s="244">
        <f>G62-H62</f>
        <v>466</v>
      </c>
      <c r="J62" s="244">
        <f>$F62*I62</f>
        <v>-466000</v>
      </c>
      <c r="K62" s="244">
        <f>J62/1000000</f>
        <v>-0.466</v>
      </c>
      <c r="L62" s="257">
        <v>999943</v>
      </c>
      <c r="M62" s="258">
        <v>999943</v>
      </c>
      <c r="N62" s="244">
        <f>L62-M62</f>
        <v>0</v>
      </c>
      <c r="O62" s="244">
        <f>$F62*N62</f>
        <v>0</v>
      </c>
      <c r="P62" s="244">
        <f>O62/1000000</f>
        <v>0</v>
      </c>
      <c r="Q62" s="353"/>
    </row>
    <row r="63" spans="1:17" ht="18" customHeight="1">
      <c r="A63" s="200">
        <v>42</v>
      </c>
      <c r="B63" s="234" t="s">
        <v>15</v>
      </c>
      <c r="C63" s="235">
        <v>4865038</v>
      </c>
      <c r="D63" s="97" t="s">
        <v>12</v>
      </c>
      <c r="E63" s="80" t="s">
        <v>305</v>
      </c>
      <c r="F63" s="244">
        <v>-1000</v>
      </c>
      <c r="G63" s="257">
        <v>22759</v>
      </c>
      <c r="H63" s="258">
        <v>22280</v>
      </c>
      <c r="I63" s="244">
        <f>G63-H63</f>
        <v>479</v>
      </c>
      <c r="J63" s="244">
        <f>$F63*I63</f>
        <v>-479000</v>
      </c>
      <c r="K63" s="244">
        <f>J63/1000000</f>
        <v>-0.479</v>
      </c>
      <c r="L63" s="257">
        <v>343</v>
      </c>
      <c r="M63" s="258">
        <v>343</v>
      </c>
      <c r="N63" s="244">
        <f>L63-M63</f>
        <v>0</v>
      </c>
      <c r="O63" s="244">
        <f>$F63*N63</f>
        <v>0</v>
      </c>
      <c r="P63" s="244">
        <f>O63/1000000</f>
        <v>0</v>
      </c>
      <c r="Q63" s="345"/>
    </row>
    <row r="64" spans="1:17" ht="18" customHeight="1">
      <c r="A64" s="200">
        <v>43</v>
      </c>
      <c r="B64" s="234" t="s">
        <v>16</v>
      </c>
      <c r="C64" s="235">
        <v>5295165</v>
      </c>
      <c r="D64" s="97" t="s">
        <v>12</v>
      </c>
      <c r="E64" s="80" t="s">
        <v>305</v>
      </c>
      <c r="F64" s="244">
        <v>-1000</v>
      </c>
      <c r="G64" s="257">
        <v>13379</v>
      </c>
      <c r="H64" s="258">
        <v>12242</v>
      </c>
      <c r="I64" s="244">
        <f>G64-H64</f>
        <v>1137</v>
      </c>
      <c r="J64" s="244">
        <f>$F64*I64</f>
        <v>-1137000</v>
      </c>
      <c r="K64" s="244">
        <f>J64/1000000</f>
        <v>-1.137</v>
      </c>
      <c r="L64" s="257">
        <v>996670</v>
      </c>
      <c r="M64" s="258">
        <v>996670</v>
      </c>
      <c r="N64" s="244">
        <f>L64-M64</f>
        <v>0</v>
      </c>
      <c r="O64" s="244">
        <f>$F64*N64</f>
        <v>0</v>
      </c>
      <c r="P64" s="244">
        <f>O64/1000000</f>
        <v>0</v>
      </c>
      <c r="Q64" s="357"/>
    </row>
    <row r="65" spans="1:17" ht="18" customHeight="1">
      <c r="A65" s="541"/>
      <c r="B65" s="236" t="s">
        <v>160</v>
      </c>
      <c r="C65" s="235"/>
      <c r="D65" s="97"/>
      <c r="E65" s="97"/>
      <c r="F65" s="244"/>
      <c r="G65" s="257"/>
      <c r="H65" s="258"/>
      <c r="I65" s="244"/>
      <c r="J65" s="244"/>
      <c r="K65" s="244"/>
      <c r="L65" s="257"/>
      <c r="M65" s="258"/>
      <c r="N65" s="244"/>
      <c r="O65" s="244"/>
      <c r="P65" s="244"/>
      <c r="Q65" s="345"/>
    </row>
    <row r="66" spans="1:17" ht="18" customHeight="1">
      <c r="A66" s="200">
        <v>44</v>
      </c>
      <c r="B66" s="234" t="s">
        <v>14</v>
      </c>
      <c r="C66" s="235">
        <v>4865016</v>
      </c>
      <c r="D66" s="97" t="s">
        <v>12</v>
      </c>
      <c r="E66" s="80" t="s">
        <v>305</v>
      </c>
      <c r="F66" s="244">
        <v>-1000</v>
      </c>
      <c r="G66" s="257">
        <v>3410</v>
      </c>
      <c r="H66" s="258">
        <v>2479</v>
      </c>
      <c r="I66" s="244">
        <f>G66-H66</f>
        <v>931</v>
      </c>
      <c r="J66" s="244">
        <f>$F66*I66</f>
        <v>-931000</v>
      </c>
      <c r="K66" s="244">
        <f>J66/1000000</f>
        <v>-0.931</v>
      </c>
      <c r="L66" s="257">
        <v>2450</v>
      </c>
      <c r="M66" s="258">
        <v>2449</v>
      </c>
      <c r="N66" s="244">
        <f>L66-M66</f>
        <v>1</v>
      </c>
      <c r="O66" s="244">
        <f>$F66*N66</f>
        <v>-1000</v>
      </c>
      <c r="P66" s="244">
        <f>O66/1000000</f>
        <v>-0.001</v>
      </c>
      <c r="Q66" s="366"/>
    </row>
    <row r="67" spans="1:17" ht="18" customHeight="1">
      <c r="A67" s="200">
        <v>45</v>
      </c>
      <c r="B67" s="234" t="s">
        <v>15</v>
      </c>
      <c r="C67" s="235">
        <v>4864806</v>
      </c>
      <c r="D67" s="97" t="s">
        <v>12</v>
      </c>
      <c r="E67" s="80" t="s">
        <v>305</v>
      </c>
      <c r="F67" s="244">
        <v>-500</v>
      </c>
      <c r="G67" s="257">
        <v>7196</v>
      </c>
      <c r="H67" s="258">
        <v>2828</v>
      </c>
      <c r="I67" s="244">
        <f>G67-H67</f>
        <v>4368</v>
      </c>
      <c r="J67" s="244">
        <f>$F67*I67</f>
        <v>-2184000</v>
      </c>
      <c r="K67" s="244">
        <f>J67/1000000</f>
        <v>-2.184</v>
      </c>
      <c r="L67" s="257">
        <v>1080</v>
      </c>
      <c r="M67" s="258">
        <v>1080</v>
      </c>
      <c r="N67" s="244">
        <f>L67-M67</f>
        <v>0</v>
      </c>
      <c r="O67" s="244">
        <f>$F67*N67</f>
        <v>0</v>
      </c>
      <c r="P67" s="244">
        <f>O67/1000000</f>
        <v>0</v>
      </c>
      <c r="Q67" s="345"/>
    </row>
    <row r="68" spans="1:17" ht="18" customHeight="1">
      <c r="A68" s="200">
        <v>46</v>
      </c>
      <c r="B68" s="234" t="s">
        <v>16</v>
      </c>
      <c r="C68" s="235">
        <v>4864840</v>
      </c>
      <c r="D68" s="97" t="s">
        <v>12</v>
      </c>
      <c r="E68" s="80" t="s">
        <v>305</v>
      </c>
      <c r="F68" s="244">
        <v>-2500</v>
      </c>
      <c r="G68" s="257">
        <v>680</v>
      </c>
      <c r="H68" s="258">
        <v>269</v>
      </c>
      <c r="I68" s="244">
        <f>G68-H68</f>
        <v>411</v>
      </c>
      <c r="J68" s="244">
        <f>$F68*I68</f>
        <v>-1027500</v>
      </c>
      <c r="K68" s="244">
        <f>J68/1000000</f>
        <v>-1.0275</v>
      </c>
      <c r="L68" s="257">
        <v>868</v>
      </c>
      <c r="M68" s="258">
        <v>868</v>
      </c>
      <c r="N68" s="244">
        <f>L68-M68</f>
        <v>0</v>
      </c>
      <c r="O68" s="244">
        <f>$F68*N68</f>
        <v>0</v>
      </c>
      <c r="P68" s="244">
        <f>O68/1000000</f>
        <v>0</v>
      </c>
      <c r="Q68" s="353"/>
    </row>
    <row r="69" spans="1:17" ht="18" customHeight="1">
      <c r="A69" s="200">
        <v>47</v>
      </c>
      <c r="B69" s="234" t="s">
        <v>152</v>
      </c>
      <c r="C69" s="235">
        <v>4865042</v>
      </c>
      <c r="D69" s="97" t="s">
        <v>12</v>
      </c>
      <c r="E69" s="80" t="s">
        <v>305</v>
      </c>
      <c r="F69" s="244">
        <v>-2000</v>
      </c>
      <c r="G69" s="257">
        <v>1970</v>
      </c>
      <c r="H69" s="258">
        <v>1360</v>
      </c>
      <c r="I69" s="258">
        <f>G69-H69</f>
        <v>610</v>
      </c>
      <c r="J69" s="258">
        <f>$F69*I69</f>
        <v>-1220000</v>
      </c>
      <c r="K69" s="258">
        <f>J69/1000000</f>
        <v>-1.22</v>
      </c>
      <c r="L69" s="257">
        <v>631</v>
      </c>
      <c r="M69" s="258">
        <v>631</v>
      </c>
      <c r="N69" s="258">
        <f>L69-M69</f>
        <v>0</v>
      </c>
      <c r="O69" s="258">
        <f>$F69*N69</f>
        <v>0</v>
      </c>
      <c r="P69" s="258">
        <f>O69/1000000</f>
        <v>0</v>
      </c>
      <c r="Q69" s="366"/>
    </row>
    <row r="70" spans="1:17" ht="18" customHeight="1">
      <c r="A70" s="541"/>
      <c r="B70" s="236" t="s">
        <v>110</v>
      </c>
      <c r="C70" s="235"/>
      <c r="D70" s="97"/>
      <c r="E70" s="80"/>
      <c r="F70" s="240"/>
      <c r="G70" s="257"/>
      <c r="H70" s="258"/>
      <c r="I70" s="244"/>
      <c r="J70" s="244"/>
      <c r="K70" s="244"/>
      <c r="L70" s="257"/>
      <c r="M70" s="258"/>
      <c r="N70" s="244"/>
      <c r="O70" s="244"/>
      <c r="P70" s="244"/>
      <c r="Q70" s="345"/>
    </row>
    <row r="71" spans="1:17" ht="18" customHeight="1">
      <c r="A71" s="200">
        <v>48</v>
      </c>
      <c r="B71" s="234" t="s">
        <v>324</v>
      </c>
      <c r="C71" s="235">
        <v>5128461</v>
      </c>
      <c r="D71" s="97" t="s">
        <v>12</v>
      </c>
      <c r="E71" s="80" t="s">
        <v>305</v>
      </c>
      <c r="F71" s="554">
        <v>-1000</v>
      </c>
      <c r="G71" s="257">
        <v>90341</v>
      </c>
      <c r="H71" s="258">
        <v>87970</v>
      </c>
      <c r="I71" s="244">
        <f>G71-H71</f>
        <v>2371</v>
      </c>
      <c r="J71" s="244">
        <f>$F71*I71</f>
        <v>-2371000</v>
      </c>
      <c r="K71" s="244">
        <f>J71/1000000</f>
        <v>-2.371</v>
      </c>
      <c r="L71" s="257">
        <v>997109</v>
      </c>
      <c r="M71" s="258">
        <v>997109</v>
      </c>
      <c r="N71" s="244">
        <f>L71-M71</f>
        <v>0</v>
      </c>
      <c r="O71" s="244">
        <f>$F71*N71</f>
        <v>0</v>
      </c>
      <c r="P71" s="244">
        <f>O71/1000000</f>
        <v>0</v>
      </c>
      <c r="Q71" s="346"/>
    </row>
    <row r="72" spans="1:17" ht="18" customHeight="1">
      <c r="A72" s="200">
        <v>49</v>
      </c>
      <c r="B72" s="234" t="s">
        <v>162</v>
      </c>
      <c r="C72" s="235">
        <v>4865003</v>
      </c>
      <c r="D72" s="97" t="s">
        <v>12</v>
      </c>
      <c r="E72" s="80" t="s">
        <v>305</v>
      </c>
      <c r="F72" s="554">
        <v>-2000</v>
      </c>
      <c r="G72" s="257">
        <v>61273</v>
      </c>
      <c r="H72" s="258">
        <v>59297</v>
      </c>
      <c r="I72" s="244">
        <f>G72-H72</f>
        <v>1976</v>
      </c>
      <c r="J72" s="244">
        <f>$F72*I72</f>
        <v>-3952000</v>
      </c>
      <c r="K72" s="244">
        <f>J72/1000000</f>
        <v>-3.952</v>
      </c>
      <c r="L72" s="257">
        <v>999373</v>
      </c>
      <c r="M72" s="258">
        <v>999373</v>
      </c>
      <c r="N72" s="244">
        <f>L72-M72</f>
        <v>0</v>
      </c>
      <c r="O72" s="244">
        <f>$F72*N72</f>
        <v>0</v>
      </c>
      <c r="P72" s="244">
        <f>O72/1000000</f>
        <v>0</v>
      </c>
      <c r="Q72" s="345"/>
    </row>
    <row r="73" spans="1:17" ht="18" customHeight="1">
      <c r="A73" s="541"/>
      <c r="B73" s="236" t="s">
        <v>326</v>
      </c>
      <c r="C73" s="235"/>
      <c r="D73" s="97"/>
      <c r="E73" s="80"/>
      <c r="F73" s="240"/>
      <c r="G73" s="257"/>
      <c r="H73" s="258"/>
      <c r="I73" s="244"/>
      <c r="J73" s="244"/>
      <c r="K73" s="244"/>
      <c r="L73" s="257"/>
      <c r="M73" s="258"/>
      <c r="N73" s="244"/>
      <c r="O73" s="244"/>
      <c r="P73" s="244"/>
      <c r="Q73" s="345"/>
    </row>
    <row r="74" spans="1:17" ht="18" customHeight="1">
      <c r="A74" s="200">
        <v>50</v>
      </c>
      <c r="B74" s="234" t="s">
        <v>324</v>
      </c>
      <c r="C74" s="235">
        <v>5128472</v>
      </c>
      <c r="D74" s="97" t="s">
        <v>12</v>
      </c>
      <c r="E74" s="80" t="s">
        <v>305</v>
      </c>
      <c r="F74" s="317">
        <v>-1500</v>
      </c>
      <c r="G74" s="257">
        <v>7064</v>
      </c>
      <c r="H74" s="258">
        <v>6456</v>
      </c>
      <c r="I74" s="244">
        <f>G74-H74</f>
        <v>608</v>
      </c>
      <c r="J74" s="244">
        <f>$F74*I74</f>
        <v>-912000</v>
      </c>
      <c r="K74" s="244">
        <f>J74/1000000</f>
        <v>-0.912</v>
      </c>
      <c r="L74" s="257">
        <v>27</v>
      </c>
      <c r="M74" s="258">
        <v>27</v>
      </c>
      <c r="N74" s="244">
        <f>L74-M74</f>
        <v>0</v>
      </c>
      <c r="O74" s="244">
        <f>$F74*N74</f>
        <v>0</v>
      </c>
      <c r="P74" s="244">
        <f>O74/1000000</f>
        <v>0</v>
      </c>
      <c r="Q74" s="345"/>
    </row>
    <row r="75" spans="1:17" ht="18" customHeight="1">
      <c r="A75" s="200">
        <v>51</v>
      </c>
      <c r="B75" s="234" t="s">
        <v>162</v>
      </c>
      <c r="C75" s="235">
        <v>5128452</v>
      </c>
      <c r="D75" s="97" t="s">
        <v>12</v>
      </c>
      <c r="E75" s="80" t="s">
        <v>305</v>
      </c>
      <c r="F75" s="317">
        <v>-1000</v>
      </c>
      <c r="G75" s="257">
        <v>10907</v>
      </c>
      <c r="H75" s="258">
        <v>9877</v>
      </c>
      <c r="I75" s="244">
        <f>G75-H75</f>
        <v>1030</v>
      </c>
      <c r="J75" s="244">
        <f>$F75*I75</f>
        <v>-1030000</v>
      </c>
      <c r="K75" s="244">
        <f>J75/1000000</f>
        <v>-1.03</v>
      </c>
      <c r="L75" s="257">
        <v>999968</v>
      </c>
      <c r="M75" s="258">
        <v>999968</v>
      </c>
      <c r="N75" s="244">
        <f>L75-M75</f>
        <v>0</v>
      </c>
      <c r="O75" s="244">
        <f>$F75*N75</f>
        <v>0</v>
      </c>
      <c r="P75" s="244">
        <f>O75/1000000</f>
        <v>0</v>
      </c>
      <c r="Q75" s="345"/>
    </row>
    <row r="76" spans="1:17" ht="18" customHeight="1">
      <c r="A76" s="200"/>
      <c r="B76" s="336" t="s">
        <v>332</v>
      </c>
      <c r="C76" s="235"/>
      <c r="D76" s="97"/>
      <c r="E76" s="80"/>
      <c r="F76" s="317"/>
      <c r="G76" s="257"/>
      <c r="H76" s="258"/>
      <c r="I76" s="244"/>
      <c r="J76" s="244"/>
      <c r="K76" s="244"/>
      <c r="L76" s="257"/>
      <c r="M76" s="258"/>
      <c r="N76" s="244"/>
      <c r="O76" s="244"/>
      <c r="P76" s="244"/>
      <c r="Q76" s="345"/>
    </row>
    <row r="77" spans="1:17" ht="18" customHeight="1">
      <c r="A77" s="200">
        <v>52</v>
      </c>
      <c r="B77" s="234" t="s">
        <v>324</v>
      </c>
      <c r="C77" s="235">
        <v>4864905</v>
      </c>
      <c r="D77" s="97" t="s">
        <v>12</v>
      </c>
      <c r="E77" s="80" t="s">
        <v>305</v>
      </c>
      <c r="F77" s="317">
        <v>-1000</v>
      </c>
      <c r="G77" s="257">
        <v>996552</v>
      </c>
      <c r="H77" s="258">
        <v>996469</v>
      </c>
      <c r="I77" s="244">
        <f>G77-H77</f>
        <v>83</v>
      </c>
      <c r="J77" s="244">
        <f>$F77*I77</f>
        <v>-83000</v>
      </c>
      <c r="K77" s="244">
        <f>J77/1000000</f>
        <v>-0.083</v>
      </c>
      <c r="L77" s="257">
        <v>999841</v>
      </c>
      <c r="M77" s="258">
        <v>999841</v>
      </c>
      <c r="N77" s="244">
        <f>L77-M77</f>
        <v>0</v>
      </c>
      <c r="O77" s="244">
        <f>$F77*N77</f>
        <v>0</v>
      </c>
      <c r="P77" s="244">
        <f>O77/1000000</f>
        <v>0</v>
      </c>
      <c r="Q77" s="345"/>
    </row>
    <row r="78" spans="1:17" ht="18" customHeight="1">
      <c r="A78" s="200">
        <v>53</v>
      </c>
      <c r="B78" s="234" t="s">
        <v>162</v>
      </c>
      <c r="C78" s="235">
        <v>4902504</v>
      </c>
      <c r="D78" s="97" t="s">
        <v>12</v>
      </c>
      <c r="E78" s="80" t="s">
        <v>305</v>
      </c>
      <c r="F78" s="317">
        <v>-1000</v>
      </c>
      <c r="G78" s="257">
        <v>991132</v>
      </c>
      <c r="H78" s="258">
        <v>991075</v>
      </c>
      <c r="I78" s="244">
        <f>G78-H78</f>
        <v>57</v>
      </c>
      <c r="J78" s="244">
        <f>$F78*I78</f>
        <v>-57000</v>
      </c>
      <c r="K78" s="244">
        <f>J78/1000000</f>
        <v>-0.057</v>
      </c>
      <c r="L78" s="257">
        <v>994546</v>
      </c>
      <c r="M78" s="258">
        <v>994546</v>
      </c>
      <c r="N78" s="244">
        <f>L78-M78</f>
        <v>0</v>
      </c>
      <c r="O78" s="244">
        <f>$F78*N78</f>
        <v>0</v>
      </c>
      <c r="P78" s="244">
        <f>O78/1000000</f>
        <v>0</v>
      </c>
      <c r="Q78" s="345"/>
    </row>
    <row r="79" spans="1:17" ht="18" customHeight="1">
      <c r="A79" s="200">
        <v>54</v>
      </c>
      <c r="B79" s="234" t="s">
        <v>389</v>
      </c>
      <c r="C79" s="235">
        <v>5128426</v>
      </c>
      <c r="D79" s="97" t="s">
        <v>12</v>
      </c>
      <c r="E79" s="80" t="s">
        <v>305</v>
      </c>
      <c r="F79" s="317">
        <v>-1000</v>
      </c>
      <c r="G79" s="257">
        <v>989952</v>
      </c>
      <c r="H79" s="258">
        <v>990236</v>
      </c>
      <c r="I79" s="244">
        <f>G79-H79</f>
        <v>-284</v>
      </c>
      <c r="J79" s="244">
        <f>$F79*I79</f>
        <v>284000</v>
      </c>
      <c r="K79" s="244">
        <f>J79/1000000</f>
        <v>0.284</v>
      </c>
      <c r="L79" s="257">
        <v>986865</v>
      </c>
      <c r="M79" s="258">
        <v>986865</v>
      </c>
      <c r="N79" s="244">
        <f>L79-M79</f>
        <v>0</v>
      </c>
      <c r="O79" s="244">
        <f>$F79*N79</f>
        <v>0</v>
      </c>
      <c r="P79" s="244">
        <f>O79/1000000</f>
        <v>0</v>
      </c>
      <c r="Q79" s="345"/>
    </row>
    <row r="80" spans="1:17" ht="18" customHeight="1">
      <c r="A80" s="541"/>
      <c r="B80" s="336" t="s">
        <v>341</v>
      </c>
      <c r="C80" s="235"/>
      <c r="D80" s="97"/>
      <c r="E80" s="80"/>
      <c r="F80" s="317"/>
      <c r="G80" s="257"/>
      <c r="H80" s="258"/>
      <c r="I80" s="244"/>
      <c r="J80" s="244"/>
      <c r="K80" s="244"/>
      <c r="L80" s="257"/>
      <c r="M80" s="258"/>
      <c r="N80" s="244"/>
      <c r="O80" s="244"/>
      <c r="P80" s="244"/>
      <c r="Q80" s="345"/>
    </row>
    <row r="81" spans="1:17" ht="18" customHeight="1">
      <c r="A81" s="200">
        <v>55</v>
      </c>
      <c r="B81" s="234" t="s">
        <v>342</v>
      </c>
      <c r="C81" s="235">
        <v>4902509</v>
      </c>
      <c r="D81" s="97" t="s">
        <v>12</v>
      </c>
      <c r="E81" s="80" t="s">
        <v>305</v>
      </c>
      <c r="F81" s="317">
        <v>4000</v>
      </c>
      <c r="G81" s="257">
        <v>994392</v>
      </c>
      <c r="H81" s="258">
        <v>994780</v>
      </c>
      <c r="I81" s="244">
        <f>G81-H81</f>
        <v>-388</v>
      </c>
      <c r="J81" s="244">
        <f>$F81*I81</f>
        <v>-1552000</v>
      </c>
      <c r="K81" s="244">
        <f>J81/1000000</f>
        <v>-1.552</v>
      </c>
      <c r="L81" s="257">
        <v>999990</v>
      </c>
      <c r="M81" s="258">
        <v>999990</v>
      </c>
      <c r="N81" s="244">
        <f>L81-M81</f>
        <v>0</v>
      </c>
      <c r="O81" s="244">
        <f>$F81*N81</f>
        <v>0</v>
      </c>
      <c r="P81" s="244">
        <f>O81/1000000</f>
        <v>0</v>
      </c>
      <c r="Q81" s="345"/>
    </row>
    <row r="82" spans="1:17" ht="18" customHeight="1">
      <c r="A82" s="200">
        <v>56</v>
      </c>
      <c r="B82" s="276" t="s">
        <v>343</v>
      </c>
      <c r="C82" s="235">
        <v>4865026</v>
      </c>
      <c r="D82" s="97" t="s">
        <v>12</v>
      </c>
      <c r="E82" s="80" t="s">
        <v>305</v>
      </c>
      <c r="F82" s="317">
        <v>800</v>
      </c>
      <c r="G82" s="257">
        <v>967344</v>
      </c>
      <c r="H82" s="258">
        <v>968839</v>
      </c>
      <c r="I82" s="244">
        <f aca="true" t="shared" si="12" ref="I82:I88">G82-H82</f>
        <v>-1495</v>
      </c>
      <c r="J82" s="244">
        <f aca="true" t="shared" si="13" ref="J82:J88">$F82*I82</f>
        <v>-1196000</v>
      </c>
      <c r="K82" s="244">
        <f aca="true" t="shared" si="14" ref="K82:K88">J82/1000000</f>
        <v>-1.196</v>
      </c>
      <c r="L82" s="257">
        <v>634</v>
      </c>
      <c r="M82" s="258">
        <v>634</v>
      </c>
      <c r="N82" s="244">
        <f aca="true" t="shared" si="15" ref="N82:N88">L82-M82</f>
        <v>0</v>
      </c>
      <c r="O82" s="244">
        <f aca="true" t="shared" si="16" ref="O82:O88">$F82*N82</f>
        <v>0</v>
      </c>
      <c r="P82" s="244">
        <f aca="true" t="shared" si="17" ref="P82:P88">O82/1000000</f>
        <v>0</v>
      </c>
      <c r="Q82" s="345"/>
    </row>
    <row r="83" spans="1:17" ht="18" customHeight="1">
      <c r="A83" s="200">
        <v>57</v>
      </c>
      <c r="B83" s="234" t="s">
        <v>318</v>
      </c>
      <c r="C83" s="235">
        <v>5100233</v>
      </c>
      <c r="D83" s="97" t="s">
        <v>12</v>
      </c>
      <c r="E83" s="80" t="s">
        <v>305</v>
      </c>
      <c r="F83" s="317">
        <v>800</v>
      </c>
      <c r="G83" s="257">
        <v>910816</v>
      </c>
      <c r="H83" s="258">
        <v>913390</v>
      </c>
      <c r="I83" s="244">
        <f t="shared" si="12"/>
        <v>-2574</v>
      </c>
      <c r="J83" s="244">
        <f t="shared" si="13"/>
        <v>-2059200</v>
      </c>
      <c r="K83" s="244">
        <f t="shared" si="14"/>
        <v>-2.0592</v>
      </c>
      <c r="L83" s="257">
        <v>999431</v>
      </c>
      <c r="M83" s="258">
        <v>999431</v>
      </c>
      <c r="N83" s="244">
        <f t="shared" si="15"/>
        <v>0</v>
      </c>
      <c r="O83" s="244">
        <f t="shared" si="16"/>
        <v>0</v>
      </c>
      <c r="P83" s="244">
        <f t="shared" si="17"/>
        <v>0</v>
      </c>
      <c r="Q83" s="345"/>
    </row>
    <row r="84" spans="1:17" ht="15" customHeight="1">
      <c r="A84" s="200">
        <v>58</v>
      </c>
      <c r="B84" s="234" t="s">
        <v>346</v>
      </c>
      <c r="C84" s="235">
        <v>4864971</v>
      </c>
      <c r="D84" s="97" t="s">
        <v>12</v>
      </c>
      <c r="E84" s="80" t="s">
        <v>305</v>
      </c>
      <c r="F84" s="317">
        <v>-800</v>
      </c>
      <c r="G84" s="257">
        <v>0</v>
      </c>
      <c r="H84" s="258">
        <v>0</v>
      </c>
      <c r="I84" s="244">
        <f t="shared" si="12"/>
        <v>0</v>
      </c>
      <c r="J84" s="244">
        <f t="shared" si="13"/>
        <v>0</v>
      </c>
      <c r="K84" s="244">
        <f t="shared" si="14"/>
        <v>0</v>
      </c>
      <c r="L84" s="257">
        <v>999495</v>
      </c>
      <c r="M84" s="258">
        <v>999495</v>
      </c>
      <c r="N84" s="244">
        <f t="shared" si="15"/>
        <v>0</v>
      </c>
      <c r="O84" s="244">
        <f t="shared" si="16"/>
        <v>0</v>
      </c>
      <c r="P84" s="244">
        <f t="shared" si="17"/>
        <v>0</v>
      </c>
      <c r="Q84" s="345"/>
    </row>
    <row r="85" spans="1:17" ht="15" customHeight="1">
      <c r="A85" s="200">
        <v>59</v>
      </c>
      <c r="B85" s="234" t="s">
        <v>390</v>
      </c>
      <c r="C85" s="235">
        <v>4865049</v>
      </c>
      <c r="D85" s="97" t="s">
        <v>12</v>
      </c>
      <c r="E85" s="80" t="s">
        <v>305</v>
      </c>
      <c r="F85" s="317">
        <v>800</v>
      </c>
      <c r="G85" s="257">
        <v>996427</v>
      </c>
      <c r="H85" s="258">
        <v>996787</v>
      </c>
      <c r="I85" s="244">
        <f t="shared" si="12"/>
        <v>-360</v>
      </c>
      <c r="J85" s="244">
        <f t="shared" si="13"/>
        <v>-288000</v>
      </c>
      <c r="K85" s="244">
        <f t="shared" si="14"/>
        <v>-0.288</v>
      </c>
      <c r="L85" s="257">
        <v>999853</v>
      </c>
      <c r="M85" s="258">
        <v>999853</v>
      </c>
      <c r="N85" s="244">
        <f t="shared" si="15"/>
        <v>0</v>
      </c>
      <c r="O85" s="244">
        <f t="shared" si="16"/>
        <v>0</v>
      </c>
      <c r="P85" s="244">
        <f t="shared" si="17"/>
        <v>0</v>
      </c>
      <c r="Q85" s="345"/>
    </row>
    <row r="86" spans="1:17" ht="15" customHeight="1">
      <c r="A86" s="200">
        <v>60</v>
      </c>
      <c r="B86" s="234" t="s">
        <v>391</v>
      </c>
      <c r="C86" s="235">
        <v>5128436</v>
      </c>
      <c r="D86" s="97" t="s">
        <v>12</v>
      </c>
      <c r="E86" s="80" t="s">
        <v>305</v>
      </c>
      <c r="F86" s="317">
        <v>800</v>
      </c>
      <c r="G86" s="257">
        <v>994201</v>
      </c>
      <c r="H86" s="258">
        <v>994383</v>
      </c>
      <c r="I86" s="244">
        <f t="shared" si="12"/>
        <v>-182</v>
      </c>
      <c r="J86" s="244">
        <f t="shared" si="13"/>
        <v>-145600</v>
      </c>
      <c r="K86" s="244">
        <f t="shared" si="14"/>
        <v>-0.1456</v>
      </c>
      <c r="L86" s="257">
        <v>52</v>
      </c>
      <c r="M86" s="258">
        <v>52</v>
      </c>
      <c r="N86" s="244">
        <f t="shared" si="15"/>
        <v>0</v>
      </c>
      <c r="O86" s="244">
        <f t="shared" si="16"/>
        <v>0</v>
      </c>
      <c r="P86" s="244">
        <f t="shared" si="17"/>
        <v>0</v>
      </c>
      <c r="Q86" s="345"/>
    </row>
    <row r="87" spans="1:17" ht="15" customHeight="1">
      <c r="A87" s="200">
        <v>61</v>
      </c>
      <c r="B87" s="234" t="s">
        <v>453</v>
      </c>
      <c r="C87" s="235">
        <v>5128428</v>
      </c>
      <c r="D87" s="97" t="s">
        <v>12</v>
      </c>
      <c r="E87" s="80" t="s">
        <v>305</v>
      </c>
      <c r="F87" s="317">
        <v>800</v>
      </c>
      <c r="G87" s="257">
        <v>995075</v>
      </c>
      <c r="H87" s="258">
        <v>997157</v>
      </c>
      <c r="I87" s="244">
        <f t="shared" si="12"/>
        <v>-2082</v>
      </c>
      <c r="J87" s="244">
        <f t="shared" si="13"/>
        <v>-1665600</v>
      </c>
      <c r="K87" s="244">
        <f t="shared" si="14"/>
        <v>-1.6656</v>
      </c>
      <c r="L87" s="257">
        <v>999982</v>
      </c>
      <c r="M87" s="258">
        <v>999988</v>
      </c>
      <c r="N87" s="244">
        <f t="shared" si="15"/>
        <v>-6</v>
      </c>
      <c r="O87" s="244">
        <f t="shared" si="16"/>
        <v>-4800</v>
      </c>
      <c r="P87" s="244">
        <f t="shared" si="17"/>
        <v>-0.0048</v>
      </c>
      <c r="Q87" s="345"/>
    </row>
    <row r="88" spans="1:17" ht="15" customHeight="1">
      <c r="A88" s="200">
        <v>62</v>
      </c>
      <c r="B88" s="234" t="s">
        <v>454</v>
      </c>
      <c r="C88" s="235">
        <v>4864926</v>
      </c>
      <c r="D88" s="97" t="s">
        <v>12</v>
      </c>
      <c r="E88" s="80" t="s">
        <v>305</v>
      </c>
      <c r="F88" s="317">
        <v>800</v>
      </c>
      <c r="G88" s="257">
        <v>992948</v>
      </c>
      <c r="H88" s="258">
        <v>996619</v>
      </c>
      <c r="I88" s="244">
        <f t="shared" si="12"/>
        <v>-3671</v>
      </c>
      <c r="J88" s="244">
        <f t="shared" si="13"/>
        <v>-2936800</v>
      </c>
      <c r="K88" s="244">
        <f t="shared" si="14"/>
        <v>-2.9368</v>
      </c>
      <c r="L88" s="257">
        <v>999982</v>
      </c>
      <c r="M88" s="258">
        <v>999982</v>
      </c>
      <c r="N88" s="244">
        <f t="shared" si="15"/>
        <v>0</v>
      </c>
      <c r="O88" s="244">
        <f t="shared" si="16"/>
        <v>0</v>
      </c>
      <c r="P88" s="244">
        <f t="shared" si="17"/>
        <v>0</v>
      </c>
      <c r="Q88" s="345"/>
    </row>
    <row r="89" spans="1:17" ht="15" customHeight="1">
      <c r="A89" s="541"/>
      <c r="B89" s="214" t="s">
        <v>97</v>
      </c>
      <c r="C89" s="235"/>
      <c r="D89" s="70"/>
      <c r="E89" s="70"/>
      <c r="F89" s="240"/>
      <c r="G89" s="257"/>
      <c r="H89" s="258"/>
      <c r="I89" s="244"/>
      <c r="J89" s="244"/>
      <c r="K89" s="244"/>
      <c r="L89" s="257"/>
      <c r="M89" s="258"/>
      <c r="N89" s="244"/>
      <c r="O89" s="244"/>
      <c r="P89" s="244"/>
      <c r="Q89" s="345"/>
    </row>
    <row r="90" spans="1:17" ht="15" customHeight="1">
      <c r="A90" s="200">
        <v>63</v>
      </c>
      <c r="B90" s="234" t="s">
        <v>108</v>
      </c>
      <c r="C90" s="235">
        <v>4864949</v>
      </c>
      <c r="D90" s="97" t="s">
        <v>12</v>
      </c>
      <c r="E90" s="80" t="s">
        <v>305</v>
      </c>
      <c r="F90" s="244">
        <v>2000</v>
      </c>
      <c r="G90" s="257">
        <v>986645</v>
      </c>
      <c r="H90" s="258">
        <v>986781</v>
      </c>
      <c r="I90" s="209">
        <f>G90-H90</f>
        <v>-136</v>
      </c>
      <c r="J90" s="209">
        <f>$F90*I90</f>
        <v>-272000</v>
      </c>
      <c r="K90" s="209">
        <f>J90/1000000</f>
        <v>-0.272</v>
      </c>
      <c r="L90" s="257">
        <v>998514</v>
      </c>
      <c r="M90" s="258">
        <v>998518</v>
      </c>
      <c r="N90" s="258">
        <f>L90-M90</f>
        <v>-4</v>
      </c>
      <c r="O90" s="258">
        <f>$F90*N90</f>
        <v>-8000</v>
      </c>
      <c r="P90" s="258">
        <f>O90/1000000</f>
        <v>-0.008</v>
      </c>
      <c r="Q90" s="353"/>
    </row>
    <row r="91" spans="1:17" ht="15" customHeight="1">
      <c r="A91" s="200"/>
      <c r="B91" s="236" t="s">
        <v>161</v>
      </c>
      <c r="C91" s="235"/>
      <c r="D91" s="97"/>
      <c r="E91" s="97"/>
      <c r="F91" s="244"/>
      <c r="G91" s="257"/>
      <c r="H91" s="258"/>
      <c r="I91" s="244"/>
      <c r="J91" s="244"/>
      <c r="K91" s="244"/>
      <c r="L91" s="257"/>
      <c r="M91" s="258"/>
      <c r="N91" s="244"/>
      <c r="O91" s="244"/>
      <c r="P91" s="244"/>
      <c r="Q91" s="345"/>
    </row>
    <row r="92" spans="1:17" s="683" customFormat="1" ht="15" customHeight="1">
      <c r="A92" s="677">
        <v>64</v>
      </c>
      <c r="B92" s="678" t="s">
        <v>34</v>
      </c>
      <c r="C92" s="679">
        <v>4864966</v>
      </c>
      <c r="D92" s="680" t="s">
        <v>12</v>
      </c>
      <c r="E92" s="681" t="s">
        <v>305</v>
      </c>
      <c r="F92" s="801">
        <v>-2000</v>
      </c>
      <c r="G92" s="257">
        <v>109925</v>
      </c>
      <c r="H92" s="258">
        <v>109903</v>
      </c>
      <c r="I92" s="244">
        <f>G92-H92</f>
        <v>22</v>
      </c>
      <c r="J92" s="244">
        <f>$F92*I92</f>
        <v>-44000</v>
      </c>
      <c r="K92" s="244">
        <f>J92/1000000</f>
        <v>-0.044</v>
      </c>
      <c r="L92" s="257">
        <v>6921</v>
      </c>
      <c r="M92" s="258">
        <v>6134</v>
      </c>
      <c r="N92" s="244">
        <f>L92-M92</f>
        <v>787</v>
      </c>
      <c r="O92" s="244">
        <f>$F92*N92</f>
        <v>-1574000</v>
      </c>
      <c r="P92" s="244">
        <f>O92/1000000</f>
        <v>-1.574</v>
      </c>
      <c r="Q92" s="682"/>
    </row>
    <row r="93" spans="1:17" ht="15" customHeight="1">
      <c r="A93" s="200">
        <v>64</v>
      </c>
      <c r="B93" s="234" t="s">
        <v>162</v>
      </c>
      <c r="C93" s="235">
        <v>4864932</v>
      </c>
      <c r="D93" s="97" t="s">
        <v>12</v>
      </c>
      <c r="E93" s="80" t="s">
        <v>305</v>
      </c>
      <c r="F93" s="244">
        <v>-1000</v>
      </c>
      <c r="G93" s="257">
        <v>16005</v>
      </c>
      <c r="H93" s="258">
        <v>13717</v>
      </c>
      <c r="I93" s="244">
        <f>G93-H93</f>
        <v>2288</v>
      </c>
      <c r="J93" s="244">
        <f>$F93*I93</f>
        <v>-2288000</v>
      </c>
      <c r="K93" s="244">
        <f>J93/1000000</f>
        <v>-2.288</v>
      </c>
      <c r="L93" s="257">
        <v>4670</v>
      </c>
      <c r="M93" s="258">
        <v>4670</v>
      </c>
      <c r="N93" s="244">
        <f>L93-M93</f>
        <v>0</v>
      </c>
      <c r="O93" s="244">
        <f>$F93*N93</f>
        <v>0</v>
      </c>
      <c r="P93" s="244">
        <f>O93/1000000</f>
        <v>0</v>
      </c>
      <c r="Q93" s="345"/>
    </row>
    <row r="94" spans="1:17" ht="15" customHeight="1">
      <c r="A94" s="200">
        <v>65</v>
      </c>
      <c r="B94" s="234" t="s">
        <v>389</v>
      </c>
      <c r="C94" s="235">
        <v>4864999</v>
      </c>
      <c r="D94" s="97" t="s">
        <v>12</v>
      </c>
      <c r="E94" s="80" t="s">
        <v>305</v>
      </c>
      <c r="F94" s="244">
        <v>-1000</v>
      </c>
      <c r="G94" s="257">
        <v>141404</v>
      </c>
      <c r="H94" s="258">
        <v>139791</v>
      </c>
      <c r="I94" s="244">
        <f>G94-H94</f>
        <v>1613</v>
      </c>
      <c r="J94" s="244">
        <f>$F94*I94</f>
        <v>-1613000</v>
      </c>
      <c r="K94" s="244">
        <f>J94/1000000</f>
        <v>-1.613</v>
      </c>
      <c r="L94" s="257">
        <v>3099</v>
      </c>
      <c r="M94" s="258">
        <v>3099</v>
      </c>
      <c r="N94" s="244">
        <f>L94-M94</f>
        <v>0</v>
      </c>
      <c r="O94" s="244">
        <f>$F94*N94</f>
        <v>0</v>
      </c>
      <c r="P94" s="244">
        <f>O94/1000000</f>
        <v>0</v>
      </c>
      <c r="Q94" s="345"/>
    </row>
    <row r="95" spans="1:17" ht="15" customHeight="1">
      <c r="A95" s="200"/>
      <c r="B95" s="214" t="s">
        <v>25</v>
      </c>
      <c r="C95" s="215"/>
      <c r="D95" s="70"/>
      <c r="E95" s="70"/>
      <c r="F95" s="244"/>
      <c r="G95" s="257"/>
      <c r="H95" s="258"/>
      <c r="I95" s="244"/>
      <c r="J95" s="244"/>
      <c r="K95" s="244"/>
      <c r="L95" s="257"/>
      <c r="M95" s="258"/>
      <c r="N95" s="244"/>
      <c r="O95" s="244"/>
      <c r="P95" s="244"/>
      <c r="Q95" s="345"/>
    </row>
    <row r="96" spans="1:17" ht="15" customHeight="1">
      <c r="A96" s="200">
        <v>66</v>
      </c>
      <c r="B96" s="216" t="s">
        <v>74</v>
      </c>
      <c r="C96" s="254">
        <v>4902566</v>
      </c>
      <c r="D96" s="249" t="s">
        <v>12</v>
      </c>
      <c r="E96" s="249" t="s">
        <v>305</v>
      </c>
      <c r="F96" s="254">
        <v>100</v>
      </c>
      <c r="G96" s="257">
        <v>367</v>
      </c>
      <c r="H96" s="258">
        <v>367</v>
      </c>
      <c r="I96" s="258">
        <f>G96-H96</f>
        <v>0</v>
      </c>
      <c r="J96" s="258">
        <f>$F96*I96</f>
        <v>0</v>
      </c>
      <c r="K96" s="258">
        <f>J96/1000000</f>
        <v>0</v>
      </c>
      <c r="L96" s="257">
        <v>1454</v>
      </c>
      <c r="M96" s="258">
        <v>1465</v>
      </c>
      <c r="N96" s="258">
        <f>L96-M96</f>
        <v>-11</v>
      </c>
      <c r="O96" s="258">
        <f>$F96*N96</f>
        <v>-1100</v>
      </c>
      <c r="P96" s="259">
        <f>O96/1000000</f>
        <v>-0.0011</v>
      </c>
      <c r="Q96" s="345"/>
    </row>
    <row r="97" spans="1:17" ht="15" customHeight="1">
      <c r="A97" s="200"/>
      <c r="B97" s="236" t="s">
        <v>44</v>
      </c>
      <c r="C97" s="235"/>
      <c r="D97" s="97"/>
      <c r="E97" s="97"/>
      <c r="F97" s="244"/>
      <c r="G97" s="257"/>
      <c r="H97" s="258"/>
      <c r="I97" s="244"/>
      <c r="J97" s="244"/>
      <c r="K97" s="244"/>
      <c r="L97" s="257"/>
      <c r="M97" s="258"/>
      <c r="N97" s="244"/>
      <c r="O97" s="244"/>
      <c r="P97" s="244"/>
      <c r="Q97" s="345"/>
    </row>
    <row r="98" spans="1:17" ht="15" customHeight="1">
      <c r="A98" s="200">
        <v>67</v>
      </c>
      <c r="B98" s="234" t="s">
        <v>306</v>
      </c>
      <c r="C98" s="235">
        <v>4865149</v>
      </c>
      <c r="D98" s="97" t="s">
        <v>12</v>
      </c>
      <c r="E98" s="80" t="s">
        <v>305</v>
      </c>
      <c r="F98" s="244">
        <v>187.5</v>
      </c>
      <c r="G98" s="257">
        <v>997001</v>
      </c>
      <c r="H98" s="258">
        <v>997068</v>
      </c>
      <c r="I98" s="244">
        <f>G98-H98</f>
        <v>-67</v>
      </c>
      <c r="J98" s="244">
        <f>$F98*I98</f>
        <v>-12562.5</v>
      </c>
      <c r="K98" s="244">
        <f>J98/1000000</f>
        <v>-0.0125625</v>
      </c>
      <c r="L98" s="257">
        <v>998459</v>
      </c>
      <c r="M98" s="258">
        <v>998459</v>
      </c>
      <c r="N98" s="244">
        <f>L98-M98</f>
        <v>0</v>
      </c>
      <c r="O98" s="244">
        <f>$F98*N98</f>
        <v>0</v>
      </c>
      <c r="P98" s="244">
        <f>O98/1000000</f>
        <v>0</v>
      </c>
      <c r="Q98" s="346"/>
    </row>
    <row r="99" spans="1:17" ht="15" customHeight="1">
      <c r="A99" s="200">
        <v>68</v>
      </c>
      <c r="B99" s="234" t="s">
        <v>398</v>
      </c>
      <c r="C99" s="235">
        <v>4864870</v>
      </c>
      <c r="D99" s="97" t="s">
        <v>12</v>
      </c>
      <c r="E99" s="80" t="s">
        <v>305</v>
      </c>
      <c r="F99" s="244">
        <v>1000</v>
      </c>
      <c r="G99" s="257">
        <v>998726</v>
      </c>
      <c r="H99" s="258">
        <v>998757</v>
      </c>
      <c r="I99" s="244">
        <f>G99-H99</f>
        <v>-31</v>
      </c>
      <c r="J99" s="244">
        <f>$F99*I99</f>
        <v>-31000</v>
      </c>
      <c r="K99" s="244">
        <f>J99/1000000</f>
        <v>-0.031</v>
      </c>
      <c r="L99" s="257">
        <v>426</v>
      </c>
      <c r="M99" s="258">
        <v>418</v>
      </c>
      <c r="N99" s="244">
        <f>L99-M99</f>
        <v>8</v>
      </c>
      <c r="O99" s="244">
        <f>$F99*N99</f>
        <v>8000</v>
      </c>
      <c r="P99" s="244">
        <f>O99/1000000</f>
        <v>0.008</v>
      </c>
      <c r="Q99" s="366"/>
    </row>
    <row r="100" spans="1:17" ht="15" customHeight="1">
      <c r="A100" s="200">
        <v>69</v>
      </c>
      <c r="B100" s="234" t="s">
        <v>399</v>
      </c>
      <c r="C100" s="235">
        <v>5128400</v>
      </c>
      <c r="D100" s="97" t="s">
        <v>12</v>
      </c>
      <c r="E100" s="80" t="s">
        <v>305</v>
      </c>
      <c r="F100" s="244">
        <v>1000</v>
      </c>
      <c r="G100" s="257">
        <v>998691</v>
      </c>
      <c r="H100" s="258">
        <v>998758</v>
      </c>
      <c r="I100" s="244">
        <f>G100-H100</f>
        <v>-67</v>
      </c>
      <c r="J100" s="244">
        <f>$F100*I100</f>
        <v>-67000</v>
      </c>
      <c r="K100" s="244">
        <f>J100/1000000</f>
        <v>-0.067</v>
      </c>
      <c r="L100" s="257">
        <v>339</v>
      </c>
      <c r="M100" s="258">
        <v>327</v>
      </c>
      <c r="N100" s="244">
        <f>L100-M100</f>
        <v>12</v>
      </c>
      <c r="O100" s="244">
        <f>$F100*N100</f>
        <v>12000</v>
      </c>
      <c r="P100" s="244">
        <f>O100/1000000</f>
        <v>0.012</v>
      </c>
      <c r="Q100" s="366"/>
    </row>
    <row r="101" spans="1:17" ht="15" customHeight="1">
      <c r="A101" s="200"/>
      <c r="B101" s="214" t="s">
        <v>33</v>
      </c>
      <c r="C101" s="254"/>
      <c r="D101" s="265"/>
      <c r="E101" s="249"/>
      <c r="F101" s="254"/>
      <c r="G101" s="257"/>
      <c r="H101" s="258"/>
      <c r="I101" s="258"/>
      <c r="J101" s="258"/>
      <c r="K101" s="258"/>
      <c r="L101" s="257"/>
      <c r="M101" s="258"/>
      <c r="N101" s="258"/>
      <c r="O101" s="258"/>
      <c r="P101" s="259"/>
      <c r="Q101" s="345"/>
    </row>
    <row r="102" spans="1:17" ht="15" customHeight="1">
      <c r="A102" s="200">
        <v>70</v>
      </c>
      <c r="B102" s="774" t="s">
        <v>318</v>
      </c>
      <c r="C102" s="254">
        <v>5128439</v>
      </c>
      <c r="D102" s="264" t="s">
        <v>12</v>
      </c>
      <c r="E102" s="249" t="s">
        <v>305</v>
      </c>
      <c r="F102" s="254">
        <v>800</v>
      </c>
      <c r="G102" s="257">
        <v>897917</v>
      </c>
      <c r="H102" s="258">
        <v>897917</v>
      </c>
      <c r="I102" s="258">
        <f>G102-H102</f>
        <v>0</v>
      </c>
      <c r="J102" s="258">
        <f>$F102*I102</f>
        <v>0</v>
      </c>
      <c r="K102" s="258">
        <f>J102/1000000</f>
        <v>0</v>
      </c>
      <c r="L102" s="257">
        <v>997637</v>
      </c>
      <c r="M102" s="258">
        <v>997637</v>
      </c>
      <c r="N102" s="258">
        <f>L102-M102</f>
        <v>0</v>
      </c>
      <c r="O102" s="258">
        <f>$F102*N102</f>
        <v>0</v>
      </c>
      <c r="P102" s="259">
        <f>O102/1000000</f>
        <v>0</v>
      </c>
      <c r="Q102" s="353"/>
    </row>
    <row r="103" spans="1:17" ht="15" customHeight="1">
      <c r="A103" s="200"/>
      <c r="B103" s="542" t="s">
        <v>395</v>
      </c>
      <c r="C103" s="254"/>
      <c r="D103" s="264"/>
      <c r="E103" s="249"/>
      <c r="F103" s="254"/>
      <c r="G103" s="257"/>
      <c r="H103" s="258"/>
      <c r="I103" s="258"/>
      <c r="J103" s="258"/>
      <c r="K103" s="258"/>
      <c r="L103" s="257"/>
      <c r="M103" s="258"/>
      <c r="N103" s="258"/>
      <c r="O103" s="258"/>
      <c r="P103" s="258"/>
      <c r="Q103" s="353"/>
    </row>
    <row r="104" spans="1:17" ht="15" customHeight="1">
      <c r="A104" s="200">
        <v>71</v>
      </c>
      <c r="B104" s="543" t="s">
        <v>396</v>
      </c>
      <c r="C104" s="254">
        <v>4864839</v>
      </c>
      <c r="D104" s="264" t="s">
        <v>12</v>
      </c>
      <c r="E104" s="249" t="s">
        <v>305</v>
      </c>
      <c r="F104" s="254">
        <v>1000</v>
      </c>
      <c r="G104" s="257">
        <v>386</v>
      </c>
      <c r="H104" s="258">
        <v>537</v>
      </c>
      <c r="I104" s="258">
        <f>G104-H104</f>
        <v>-151</v>
      </c>
      <c r="J104" s="258">
        <f>$F104*I104</f>
        <v>-151000</v>
      </c>
      <c r="K104" s="258">
        <f>J104/1000000</f>
        <v>-0.151</v>
      </c>
      <c r="L104" s="257">
        <v>999973</v>
      </c>
      <c r="M104" s="258">
        <v>999973</v>
      </c>
      <c r="N104" s="258">
        <f>L104-M104</f>
        <v>0</v>
      </c>
      <c r="O104" s="258">
        <f>$F104*N104</f>
        <v>0</v>
      </c>
      <c r="P104" s="259">
        <f>O104/1000000</f>
        <v>0</v>
      </c>
      <c r="Q104" s="353"/>
    </row>
    <row r="105" spans="1:17" ht="15" customHeight="1">
      <c r="A105" s="200">
        <v>72</v>
      </c>
      <c r="B105" s="543" t="s">
        <v>400</v>
      </c>
      <c r="C105" s="254">
        <v>5128400</v>
      </c>
      <c r="D105" s="264" t="s">
        <v>12</v>
      </c>
      <c r="E105" s="249" t="s">
        <v>305</v>
      </c>
      <c r="F105" s="254">
        <v>1000</v>
      </c>
      <c r="G105" s="257">
        <v>998691</v>
      </c>
      <c r="H105" s="258">
        <v>998758</v>
      </c>
      <c r="I105" s="258">
        <f>G105-H105</f>
        <v>-67</v>
      </c>
      <c r="J105" s="258">
        <f>$F105*I105</f>
        <v>-67000</v>
      </c>
      <c r="K105" s="258">
        <f>J105/1000000</f>
        <v>-0.067</v>
      </c>
      <c r="L105" s="257">
        <v>339</v>
      </c>
      <c r="M105" s="258">
        <v>327</v>
      </c>
      <c r="N105" s="258">
        <f>L105-M105</f>
        <v>12</v>
      </c>
      <c r="O105" s="258">
        <f>$F105*N105</f>
        <v>12000</v>
      </c>
      <c r="P105" s="259">
        <f>O105/1000000</f>
        <v>0.012</v>
      </c>
      <c r="Q105" s="353"/>
    </row>
    <row r="106" spans="1:17" ht="15" customHeight="1">
      <c r="A106" s="541"/>
      <c r="B106" s="214" t="s">
        <v>173</v>
      </c>
      <c r="C106" s="254"/>
      <c r="D106" s="264"/>
      <c r="E106" s="249"/>
      <c r="F106" s="254"/>
      <c r="G106" s="257"/>
      <c r="H106" s="258"/>
      <c r="I106" s="258"/>
      <c r="J106" s="258"/>
      <c r="K106" s="258"/>
      <c r="L106" s="257"/>
      <c r="M106" s="258"/>
      <c r="N106" s="258"/>
      <c r="O106" s="258"/>
      <c r="P106" s="258"/>
      <c r="Q106" s="345"/>
    </row>
    <row r="107" spans="1:17" ht="15" customHeight="1">
      <c r="A107" s="200">
        <v>73</v>
      </c>
      <c r="B107" s="234" t="s">
        <v>320</v>
      </c>
      <c r="C107" s="254">
        <v>4865072</v>
      </c>
      <c r="D107" s="264" t="s">
        <v>12</v>
      </c>
      <c r="E107" s="249" t="s">
        <v>305</v>
      </c>
      <c r="F107" s="254">
        <v>100</v>
      </c>
      <c r="G107" s="257">
        <v>1</v>
      </c>
      <c r="H107" s="258">
        <v>0</v>
      </c>
      <c r="I107" s="258">
        <f>G107-H107</f>
        <v>1</v>
      </c>
      <c r="J107" s="258">
        <f>$F107*I107</f>
        <v>100</v>
      </c>
      <c r="K107" s="258">
        <f>J107/1000000</f>
        <v>0.0001</v>
      </c>
      <c r="L107" s="257">
        <v>999962</v>
      </c>
      <c r="M107" s="258">
        <v>999976</v>
      </c>
      <c r="N107" s="258">
        <f>L107-M107</f>
        <v>-14</v>
      </c>
      <c r="O107" s="258">
        <f>$F107*N107</f>
        <v>-1400</v>
      </c>
      <c r="P107" s="259">
        <f>O107/1000000</f>
        <v>-0.0014</v>
      </c>
      <c r="Q107" s="353"/>
    </row>
    <row r="108" spans="1:17" ht="15" customHeight="1">
      <c r="A108" s="200">
        <v>74</v>
      </c>
      <c r="B108" s="234" t="s">
        <v>321</v>
      </c>
      <c r="C108" s="254">
        <v>4865078</v>
      </c>
      <c r="D108" s="264" t="s">
        <v>12</v>
      </c>
      <c r="E108" s="249" t="s">
        <v>305</v>
      </c>
      <c r="F108" s="254">
        <v>100</v>
      </c>
      <c r="G108" s="257">
        <v>4</v>
      </c>
      <c r="H108" s="258">
        <v>2</v>
      </c>
      <c r="I108" s="258">
        <f>G108-H108</f>
        <v>2</v>
      </c>
      <c r="J108" s="258">
        <f>$F108*I108</f>
        <v>200</v>
      </c>
      <c r="K108" s="258">
        <f>J108/1000000</f>
        <v>0.0002</v>
      </c>
      <c r="L108" s="257">
        <v>2787</v>
      </c>
      <c r="M108" s="258">
        <v>2765</v>
      </c>
      <c r="N108" s="258">
        <f>L108-M108</f>
        <v>22</v>
      </c>
      <c r="O108" s="258">
        <f>$F108*N108</f>
        <v>2200</v>
      </c>
      <c r="P108" s="259">
        <f>O108/1000000</f>
        <v>0.0022</v>
      </c>
      <c r="Q108" s="345"/>
    </row>
    <row r="109" spans="1:17" ht="15" customHeight="1">
      <c r="A109" s="541"/>
      <c r="B109" s="214" t="s">
        <v>374</v>
      </c>
      <c r="C109" s="254"/>
      <c r="D109" s="264"/>
      <c r="E109" s="249"/>
      <c r="F109" s="254"/>
      <c r="G109" s="257"/>
      <c r="H109" s="258"/>
      <c r="I109" s="258"/>
      <c r="J109" s="258"/>
      <c r="K109" s="258"/>
      <c r="L109" s="257"/>
      <c r="M109" s="258"/>
      <c r="N109" s="258"/>
      <c r="O109" s="258"/>
      <c r="P109" s="258"/>
      <c r="Q109" s="345"/>
    </row>
    <row r="110" spans="1:17" ht="15" customHeight="1">
      <c r="A110" s="200">
        <v>75</v>
      </c>
      <c r="B110" s="234" t="s">
        <v>375</v>
      </c>
      <c r="C110" s="254">
        <v>4864861</v>
      </c>
      <c r="D110" s="264" t="s">
        <v>12</v>
      </c>
      <c r="E110" s="249" t="s">
        <v>305</v>
      </c>
      <c r="F110" s="254">
        <v>500</v>
      </c>
      <c r="G110" s="257">
        <v>9224</v>
      </c>
      <c r="H110" s="258">
        <v>9447</v>
      </c>
      <c r="I110" s="258">
        <f aca="true" t="shared" si="18" ref="I110:I118">G110-H110</f>
        <v>-223</v>
      </c>
      <c r="J110" s="258">
        <f aca="true" t="shared" si="19" ref="J110:J118">$F110*I110</f>
        <v>-111500</v>
      </c>
      <c r="K110" s="258">
        <f aca="true" t="shared" si="20" ref="K110:K118">J110/1000000</f>
        <v>-0.1115</v>
      </c>
      <c r="L110" s="257">
        <v>3096</v>
      </c>
      <c r="M110" s="258">
        <v>3095</v>
      </c>
      <c r="N110" s="258">
        <f aca="true" t="shared" si="21" ref="N110:N118">L110-M110</f>
        <v>1</v>
      </c>
      <c r="O110" s="258">
        <f aca="true" t="shared" si="22" ref="O110:O118">$F110*N110</f>
        <v>500</v>
      </c>
      <c r="P110" s="259">
        <f aca="true" t="shared" si="23" ref="P110:P118">O110/1000000</f>
        <v>0.0005</v>
      </c>
      <c r="Q110" s="353"/>
    </row>
    <row r="111" spans="1:17" ht="15" customHeight="1">
      <c r="A111" s="200">
        <v>76</v>
      </c>
      <c r="B111" s="234" t="s">
        <v>376</v>
      </c>
      <c r="C111" s="254">
        <v>4864877</v>
      </c>
      <c r="D111" s="264" t="s">
        <v>12</v>
      </c>
      <c r="E111" s="249" t="s">
        <v>305</v>
      </c>
      <c r="F111" s="254">
        <v>1000</v>
      </c>
      <c r="G111" s="257">
        <v>996186</v>
      </c>
      <c r="H111" s="258">
        <v>996509</v>
      </c>
      <c r="I111" s="258">
        <f t="shared" si="18"/>
        <v>-323</v>
      </c>
      <c r="J111" s="258">
        <f t="shared" si="19"/>
        <v>-323000</v>
      </c>
      <c r="K111" s="258">
        <f t="shared" si="20"/>
        <v>-0.323</v>
      </c>
      <c r="L111" s="257">
        <v>4209</v>
      </c>
      <c r="M111" s="258">
        <v>4209</v>
      </c>
      <c r="N111" s="258">
        <f t="shared" si="21"/>
        <v>0</v>
      </c>
      <c r="O111" s="258">
        <f t="shared" si="22"/>
        <v>0</v>
      </c>
      <c r="P111" s="259">
        <f t="shared" si="23"/>
        <v>0</v>
      </c>
      <c r="Q111" s="345"/>
    </row>
    <row r="112" spans="1:17" ht="15" customHeight="1">
      <c r="A112" s="200">
        <v>77</v>
      </c>
      <c r="B112" s="234" t="s">
        <v>377</v>
      </c>
      <c r="C112" s="254">
        <v>4864841</v>
      </c>
      <c r="D112" s="264" t="s">
        <v>12</v>
      </c>
      <c r="E112" s="249" t="s">
        <v>305</v>
      </c>
      <c r="F112" s="254">
        <v>1000</v>
      </c>
      <c r="G112" s="257">
        <v>981363</v>
      </c>
      <c r="H112" s="258">
        <v>981563</v>
      </c>
      <c r="I112" s="258">
        <f t="shared" si="18"/>
        <v>-200</v>
      </c>
      <c r="J112" s="258">
        <f t="shared" si="19"/>
        <v>-200000</v>
      </c>
      <c r="K112" s="258">
        <f t="shared" si="20"/>
        <v>-0.2</v>
      </c>
      <c r="L112" s="257">
        <v>546</v>
      </c>
      <c r="M112" s="258">
        <v>545</v>
      </c>
      <c r="N112" s="258">
        <f t="shared" si="21"/>
        <v>1</v>
      </c>
      <c r="O112" s="258">
        <f t="shared" si="22"/>
        <v>1000</v>
      </c>
      <c r="P112" s="259">
        <f t="shared" si="23"/>
        <v>0.001</v>
      </c>
      <c r="Q112" s="345"/>
    </row>
    <row r="113" spans="1:17" ht="15" customHeight="1">
      <c r="A113" s="200">
        <v>78</v>
      </c>
      <c r="B113" s="234" t="s">
        <v>378</v>
      </c>
      <c r="C113" s="254">
        <v>4864882</v>
      </c>
      <c r="D113" s="264" t="s">
        <v>12</v>
      </c>
      <c r="E113" s="249" t="s">
        <v>305</v>
      </c>
      <c r="F113" s="254">
        <v>1000</v>
      </c>
      <c r="G113" s="257">
        <v>7498</v>
      </c>
      <c r="H113" s="258">
        <v>7713</v>
      </c>
      <c r="I113" s="258">
        <f t="shared" si="18"/>
        <v>-215</v>
      </c>
      <c r="J113" s="258">
        <f t="shared" si="19"/>
        <v>-215000</v>
      </c>
      <c r="K113" s="258">
        <f t="shared" si="20"/>
        <v>-0.215</v>
      </c>
      <c r="L113" s="257">
        <v>6924</v>
      </c>
      <c r="M113" s="258">
        <v>6924</v>
      </c>
      <c r="N113" s="258">
        <f t="shared" si="21"/>
        <v>0</v>
      </c>
      <c r="O113" s="258">
        <f t="shared" si="22"/>
        <v>0</v>
      </c>
      <c r="P113" s="259">
        <f t="shared" si="23"/>
        <v>0</v>
      </c>
      <c r="Q113" s="345"/>
    </row>
    <row r="114" spans="1:17" ht="15" customHeight="1">
      <c r="A114" s="200">
        <v>79</v>
      </c>
      <c r="B114" s="234" t="s">
        <v>379</v>
      </c>
      <c r="C114" s="254">
        <v>4865064</v>
      </c>
      <c r="D114" s="264" t="s">
        <v>12</v>
      </c>
      <c r="E114" s="249" t="s">
        <v>305</v>
      </c>
      <c r="F114" s="254">
        <v>150</v>
      </c>
      <c r="G114" s="257">
        <v>999212</v>
      </c>
      <c r="H114" s="258">
        <v>999653</v>
      </c>
      <c r="I114" s="258">
        <f>G114-H114</f>
        <v>-441</v>
      </c>
      <c r="J114" s="258">
        <f>$F114*I114</f>
        <v>-66150</v>
      </c>
      <c r="K114" s="258">
        <f>J114/1000000</f>
        <v>-0.06615</v>
      </c>
      <c r="L114" s="257">
        <v>240</v>
      </c>
      <c r="M114" s="258">
        <v>239</v>
      </c>
      <c r="N114" s="258">
        <f>L114-M114</f>
        <v>1</v>
      </c>
      <c r="O114" s="258">
        <f>$F114*N114</f>
        <v>150</v>
      </c>
      <c r="P114" s="258">
        <f>O114/1000000</f>
        <v>0.00015</v>
      </c>
      <c r="Q114" s="353"/>
    </row>
    <row r="115" spans="1:17" ht="15" customHeight="1">
      <c r="A115" s="200">
        <v>80</v>
      </c>
      <c r="B115" s="234" t="s">
        <v>380</v>
      </c>
      <c r="C115" s="254">
        <v>5295123</v>
      </c>
      <c r="D115" s="264" t="s">
        <v>12</v>
      </c>
      <c r="E115" s="249" t="s">
        <v>305</v>
      </c>
      <c r="F115" s="254">
        <v>100</v>
      </c>
      <c r="G115" s="257">
        <v>4334</v>
      </c>
      <c r="H115" s="258">
        <v>4633</v>
      </c>
      <c r="I115" s="258">
        <f>G115-H115</f>
        <v>-299</v>
      </c>
      <c r="J115" s="258">
        <f>$F115*I115</f>
        <v>-29900</v>
      </c>
      <c r="K115" s="258">
        <f>J115/1000000</f>
        <v>-0.0299</v>
      </c>
      <c r="L115" s="257">
        <v>912140</v>
      </c>
      <c r="M115" s="258">
        <v>912139</v>
      </c>
      <c r="N115" s="258">
        <f>L115-M115</f>
        <v>1</v>
      </c>
      <c r="O115" s="258">
        <f>$F115*N115</f>
        <v>100</v>
      </c>
      <c r="P115" s="258">
        <f>O115/1000000</f>
        <v>0.0001</v>
      </c>
      <c r="Q115" s="353"/>
    </row>
    <row r="116" spans="1:17" ht="15" customHeight="1">
      <c r="A116" s="200"/>
      <c r="B116" s="234"/>
      <c r="C116" s="254"/>
      <c r="D116" s="264"/>
      <c r="E116" s="249"/>
      <c r="F116" s="254">
        <v>100</v>
      </c>
      <c r="G116" s="257">
        <v>3369</v>
      </c>
      <c r="H116" s="258">
        <v>3886</v>
      </c>
      <c r="I116" s="258">
        <f>G116-H116</f>
        <v>-517</v>
      </c>
      <c r="J116" s="258">
        <f>$F116*I116</f>
        <v>-51700</v>
      </c>
      <c r="K116" s="258">
        <f>J116/1000000</f>
        <v>-0.0517</v>
      </c>
      <c r="L116" s="257"/>
      <c r="M116" s="258"/>
      <c r="N116" s="258"/>
      <c r="O116" s="258"/>
      <c r="P116" s="258"/>
      <c r="Q116" s="353"/>
    </row>
    <row r="117" spans="1:17" ht="15" customHeight="1">
      <c r="A117" s="200">
        <v>81</v>
      </c>
      <c r="B117" s="234" t="s">
        <v>402</v>
      </c>
      <c r="C117" s="254">
        <v>4864790</v>
      </c>
      <c r="D117" s="264" t="s">
        <v>12</v>
      </c>
      <c r="E117" s="249" t="s">
        <v>305</v>
      </c>
      <c r="F117" s="254">
        <v>266.67</v>
      </c>
      <c r="G117" s="257">
        <v>11</v>
      </c>
      <c r="H117" s="258">
        <v>27</v>
      </c>
      <c r="I117" s="258">
        <f>G117-H117</f>
        <v>-16</v>
      </c>
      <c r="J117" s="258">
        <f>$F117*I117</f>
        <v>-4266.72</v>
      </c>
      <c r="K117" s="258">
        <f>J117/1000000</f>
        <v>-0.00426672</v>
      </c>
      <c r="L117" s="257">
        <v>642</v>
      </c>
      <c r="M117" s="258">
        <v>642</v>
      </c>
      <c r="N117" s="258">
        <f>L117-M117</f>
        <v>0</v>
      </c>
      <c r="O117" s="258">
        <f>$F117*N117</f>
        <v>0</v>
      </c>
      <c r="P117" s="258">
        <f>O117/1000000</f>
        <v>0</v>
      </c>
      <c r="Q117" s="353"/>
    </row>
    <row r="118" spans="1:17" s="89" customFormat="1" ht="15" customHeight="1">
      <c r="A118" s="246">
        <v>82</v>
      </c>
      <c r="B118" s="234" t="s">
        <v>403</v>
      </c>
      <c r="C118" s="552">
        <v>4864847</v>
      </c>
      <c r="D118" s="552" t="s">
        <v>12</v>
      </c>
      <c r="E118" s="249" t="s">
        <v>305</v>
      </c>
      <c r="F118" s="209">
        <v>1000</v>
      </c>
      <c r="G118" s="257">
        <v>5545</v>
      </c>
      <c r="H118" s="258">
        <v>5563</v>
      </c>
      <c r="I118" s="235">
        <f t="shared" si="18"/>
        <v>-18</v>
      </c>
      <c r="J118" s="235">
        <f t="shared" si="19"/>
        <v>-18000</v>
      </c>
      <c r="K118" s="209">
        <f t="shared" si="20"/>
        <v>-0.018</v>
      </c>
      <c r="L118" s="257">
        <v>7981</v>
      </c>
      <c r="M118" s="258">
        <v>7980</v>
      </c>
      <c r="N118" s="235">
        <f t="shared" si="21"/>
        <v>1</v>
      </c>
      <c r="O118" s="235">
        <f t="shared" si="22"/>
        <v>1000</v>
      </c>
      <c r="P118" s="209">
        <f t="shared" si="23"/>
        <v>0.001</v>
      </c>
      <c r="Q118" s="353"/>
    </row>
    <row r="119" spans="1:17" ht="15" customHeight="1">
      <c r="A119" s="541"/>
      <c r="B119" s="263" t="s">
        <v>412</v>
      </c>
      <c r="C119" s="32"/>
      <c r="D119" s="97"/>
      <c r="E119" s="80"/>
      <c r="F119" s="33"/>
      <c r="G119" s="257"/>
      <c r="H119" s="258"/>
      <c r="I119" s="244"/>
      <c r="J119" s="244"/>
      <c r="K119" s="244"/>
      <c r="L119" s="257"/>
      <c r="M119" s="258"/>
      <c r="N119" s="244"/>
      <c r="O119" s="244"/>
      <c r="P119" s="244"/>
      <c r="Q119" s="346"/>
    </row>
    <row r="120" spans="1:17" ht="15" customHeight="1">
      <c r="A120" s="246">
        <v>84</v>
      </c>
      <c r="B120" s="593" t="s">
        <v>413</v>
      </c>
      <c r="C120" s="32">
        <v>4865158</v>
      </c>
      <c r="D120" s="97" t="s">
        <v>12</v>
      </c>
      <c r="E120" s="80" t="s">
        <v>305</v>
      </c>
      <c r="F120" s="347">
        <v>200</v>
      </c>
      <c r="G120" s="257">
        <v>991936</v>
      </c>
      <c r="H120" s="258">
        <v>992013</v>
      </c>
      <c r="I120" s="244">
        <f>G120-H120</f>
        <v>-77</v>
      </c>
      <c r="J120" s="244">
        <f>$F120*I120</f>
        <v>-15400</v>
      </c>
      <c r="K120" s="244">
        <f>J120/1000000</f>
        <v>-0.0154</v>
      </c>
      <c r="L120" s="257">
        <v>20594</v>
      </c>
      <c r="M120" s="258">
        <v>20595</v>
      </c>
      <c r="N120" s="244">
        <f>L120-M120</f>
        <v>-1</v>
      </c>
      <c r="O120" s="244">
        <f>$F120*N120</f>
        <v>-200</v>
      </c>
      <c r="P120" s="244">
        <f>O120/1000000</f>
        <v>-0.0002</v>
      </c>
      <c r="Q120" s="346"/>
    </row>
    <row r="121" spans="1:17" ht="15" customHeight="1">
      <c r="A121" s="246">
        <v>85</v>
      </c>
      <c r="B121" s="593" t="s">
        <v>414</v>
      </c>
      <c r="C121" s="32">
        <v>4864816</v>
      </c>
      <c r="D121" s="97" t="s">
        <v>12</v>
      </c>
      <c r="E121" s="80" t="s">
        <v>305</v>
      </c>
      <c r="F121" s="347">
        <v>187.5</v>
      </c>
      <c r="G121" s="257">
        <v>985703</v>
      </c>
      <c r="H121" s="258">
        <v>986373</v>
      </c>
      <c r="I121" s="244">
        <f>G121-H121</f>
        <v>-670</v>
      </c>
      <c r="J121" s="244">
        <f>$F121*I121</f>
        <v>-125625</v>
      </c>
      <c r="K121" s="244">
        <f>J121/1000000</f>
        <v>-0.125625</v>
      </c>
      <c r="L121" s="257">
        <v>4306</v>
      </c>
      <c r="M121" s="258">
        <v>4307</v>
      </c>
      <c r="N121" s="244">
        <f>L121-M121</f>
        <v>-1</v>
      </c>
      <c r="O121" s="244">
        <f>$F121*N121</f>
        <v>-187.5</v>
      </c>
      <c r="P121" s="244">
        <f>O121/1000000</f>
        <v>-0.0001875</v>
      </c>
      <c r="Q121" s="346"/>
    </row>
    <row r="122" spans="1:17" ht="15" customHeight="1">
      <c r="A122" s="246">
        <v>86</v>
      </c>
      <c r="B122" s="593" t="s">
        <v>415</v>
      </c>
      <c r="C122" s="32">
        <v>4864808</v>
      </c>
      <c r="D122" s="97" t="s">
        <v>12</v>
      </c>
      <c r="E122" s="80" t="s">
        <v>305</v>
      </c>
      <c r="F122" s="347">
        <v>187.5</v>
      </c>
      <c r="G122" s="257">
        <v>981138</v>
      </c>
      <c r="H122" s="258">
        <v>981188</v>
      </c>
      <c r="I122" s="244">
        <f>G122-H122</f>
        <v>-50</v>
      </c>
      <c r="J122" s="244">
        <f>$F122*I122</f>
        <v>-9375</v>
      </c>
      <c r="K122" s="244">
        <f>J122/1000000</f>
        <v>-0.009375</v>
      </c>
      <c r="L122" s="257">
        <v>3463</v>
      </c>
      <c r="M122" s="258">
        <v>3468</v>
      </c>
      <c r="N122" s="244">
        <f>L122-M122</f>
        <v>-5</v>
      </c>
      <c r="O122" s="244">
        <f>$F122*N122</f>
        <v>-937.5</v>
      </c>
      <c r="P122" s="244">
        <f>O122/1000000</f>
        <v>-0.0009375</v>
      </c>
      <c r="Q122" s="346"/>
    </row>
    <row r="123" spans="1:17" ht="15" customHeight="1">
      <c r="A123" s="246">
        <v>87</v>
      </c>
      <c r="B123" s="593" t="s">
        <v>416</v>
      </c>
      <c r="C123" s="32">
        <v>4865005</v>
      </c>
      <c r="D123" s="97" t="s">
        <v>12</v>
      </c>
      <c r="E123" s="80" t="s">
        <v>305</v>
      </c>
      <c r="F123" s="347">
        <v>250</v>
      </c>
      <c r="G123" s="257">
        <v>4218</v>
      </c>
      <c r="H123" s="258">
        <v>4247</v>
      </c>
      <c r="I123" s="244">
        <f>G123-H123</f>
        <v>-29</v>
      </c>
      <c r="J123" s="244">
        <f>$F123*I123</f>
        <v>-7250</v>
      </c>
      <c r="K123" s="244">
        <f>J123/1000000</f>
        <v>-0.00725</v>
      </c>
      <c r="L123" s="257">
        <v>8538</v>
      </c>
      <c r="M123" s="258">
        <v>8539</v>
      </c>
      <c r="N123" s="244">
        <f>L123-M123</f>
        <v>-1</v>
      </c>
      <c r="O123" s="244">
        <f>$F123*N123</f>
        <v>-250</v>
      </c>
      <c r="P123" s="244">
        <f>O123/1000000</f>
        <v>-0.00025</v>
      </c>
      <c r="Q123" s="366" t="s">
        <v>483</v>
      </c>
    </row>
    <row r="124" spans="1:17" ht="15" customHeight="1">
      <c r="A124" s="246"/>
      <c r="B124" s="593"/>
      <c r="C124" s="32"/>
      <c r="D124" s="97"/>
      <c r="E124" s="80"/>
      <c r="F124" s="347"/>
      <c r="G124" s="257"/>
      <c r="H124" s="258"/>
      <c r="I124" s="244"/>
      <c r="J124" s="244"/>
      <c r="K124" s="265">
        <v>-0.00081</v>
      </c>
      <c r="L124" s="257"/>
      <c r="M124" s="258"/>
      <c r="N124" s="244"/>
      <c r="O124" s="244"/>
      <c r="P124" s="265">
        <v>-2.7E-05</v>
      </c>
      <c r="Q124" s="366" t="s">
        <v>486</v>
      </c>
    </row>
    <row r="125" spans="1:17" s="371" customFormat="1" ht="17.25" thickBot="1">
      <c r="A125" s="622">
        <v>88</v>
      </c>
      <c r="B125" s="623" t="s">
        <v>417</v>
      </c>
      <c r="C125" s="587">
        <v>4864822</v>
      </c>
      <c r="D125" s="192" t="s">
        <v>12</v>
      </c>
      <c r="E125" s="193" t="s">
        <v>305</v>
      </c>
      <c r="F125" s="587">
        <v>100</v>
      </c>
      <c r="G125" s="343">
        <v>993279</v>
      </c>
      <c r="H125" s="344">
        <v>993313</v>
      </c>
      <c r="I125" s="248">
        <f>G125-H125</f>
        <v>-34</v>
      </c>
      <c r="J125" s="248">
        <f>$F125*I125</f>
        <v>-3400</v>
      </c>
      <c r="K125" s="248">
        <f>J125/1000000</f>
        <v>-0.0034</v>
      </c>
      <c r="L125" s="343">
        <v>30624</v>
      </c>
      <c r="M125" s="344">
        <v>30628</v>
      </c>
      <c r="N125" s="248">
        <f>L125-M125</f>
        <v>-4</v>
      </c>
      <c r="O125" s="248">
        <f>$F125*N125</f>
        <v>-400</v>
      </c>
      <c r="P125" s="248">
        <f>O125/1000000</f>
        <v>-0.0004</v>
      </c>
      <c r="Q125" s="624"/>
    </row>
    <row r="126" spans="1:17" s="368" customFormat="1" ht="7.5" customHeight="1" thickTop="1">
      <c r="A126" s="36"/>
      <c r="B126" s="606"/>
      <c r="C126" s="369"/>
      <c r="D126" s="97"/>
      <c r="E126" s="80"/>
      <c r="F126" s="369"/>
      <c r="G126" s="258"/>
      <c r="H126" s="258"/>
      <c r="I126" s="244"/>
      <c r="J126" s="244"/>
      <c r="K126" s="244"/>
      <c r="L126" s="258"/>
      <c r="M126" s="258"/>
      <c r="N126" s="244"/>
      <c r="O126" s="244"/>
      <c r="P126" s="244"/>
      <c r="Q126" s="633"/>
    </row>
    <row r="127" spans="1:16" ht="21" customHeight="1">
      <c r="A127" s="154" t="s">
        <v>273</v>
      </c>
      <c r="C127" s="45"/>
      <c r="D127" s="77"/>
      <c r="E127" s="77"/>
      <c r="F127" s="456"/>
      <c r="K127" s="457">
        <f>SUM(K8:K126)</f>
        <v>-39.24736417</v>
      </c>
      <c r="L127" s="18"/>
      <c r="M127" s="18"/>
      <c r="N127" s="18"/>
      <c r="O127" s="18"/>
      <c r="P127" s="457">
        <f>SUM(P8:P126)</f>
        <v>-2.8927102799999993</v>
      </c>
    </row>
    <row r="128" spans="3:16" ht="9.75" customHeight="1" hidden="1">
      <c r="C128" s="77"/>
      <c r="D128" s="77"/>
      <c r="E128" s="77"/>
      <c r="F128" s="456"/>
      <c r="L128" s="409"/>
      <c r="M128" s="409"/>
      <c r="N128" s="409"/>
      <c r="O128" s="409"/>
      <c r="P128" s="409"/>
    </row>
    <row r="129" spans="1:17" ht="24" thickBot="1">
      <c r="A129" s="303" t="s">
        <v>176</v>
      </c>
      <c r="C129" s="77"/>
      <c r="D129" s="77"/>
      <c r="E129" s="77"/>
      <c r="F129" s="456"/>
      <c r="G129" s="368"/>
      <c r="H129" s="368"/>
      <c r="I129" s="38" t="s">
        <v>353</v>
      </c>
      <c r="J129" s="368"/>
      <c r="K129" s="368"/>
      <c r="L129" s="369"/>
      <c r="M129" s="369"/>
      <c r="N129" s="38" t="s">
        <v>354</v>
      </c>
      <c r="O129" s="369"/>
      <c r="P129" s="369"/>
      <c r="Q129" s="453" t="str">
        <f>NDPL!$Q$1</f>
        <v>NOVEMBER-2022</v>
      </c>
    </row>
    <row r="130" spans="1:17" ht="39.75" thickBot="1" thickTop="1">
      <c r="A130" s="385" t="s">
        <v>8</v>
      </c>
      <c r="B130" s="386" t="s">
        <v>9</v>
      </c>
      <c r="C130" s="387" t="s">
        <v>1</v>
      </c>
      <c r="D130" s="387" t="s">
        <v>2</v>
      </c>
      <c r="E130" s="387" t="s">
        <v>3</v>
      </c>
      <c r="F130" s="458" t="s">
        <v>10</v>
      </c>
      <c r="G130" s="385" t="str">
        <f>NDPL!G5</f>
        <v>FINAL READING 30/11/2022</v>
      </c>
      <c r="H130" s="387" t="str">
        <f>NDPL!H5</f>
        <v>INTIAL READING 01/11/2022</v>
      </c>
      <c r="I130" s="387" t="s">
        <v>4</v>
      </c>
      <c r="J130" s="387" t="s">
        <v>5</v>
      </c>
      <c r="K130" s="387" t="s">
        <v>6</v>
      </c>
      <c r="L130" s="385" t="str">
        <f>NDPL!G5</f>
        <v>FINAL READING 30/11/2022</v>
      </c>
      <c r="M130" s="387" t="str">
        <f>NDPL!H5</f>
        <v>INTIAL READING 01/11/2022</v>
      </c>
      <c r="N130" s="387" t="s">
        <v>4</v>
      </c>
      <c r="O130" s="387" t="s">
        <v>5</v>
      </c>
      <c r="P130" s="403" t="s">
        <v>6</v>
      </c>
      <c r="Q130" s="403" t="s">
        <v>270</v>
      </c>
    </row>
    <row r="131" spans="1:17" ht="18" thickBot="1" thickTop="1">
      <c r="A131" s="809"/>
      <c r="B131" s="810"/>
      <c r="C131" s="811"/>
      <c r="D131" s="811"/>
      <c r="E131" s="811"/>
      <c r="F131" s="814"/>
      <c r="G131" s="809"/>
      <c r="H131" s="810"/>
      <c r="I131" s="810"/>
      <c r="J131" s="810"/>
      <c r="K131" s="813"/>
      <c r="L131" s="815"/>
      <c r="M131" s="812"/>
      <c r="N131" s="812"/>
      <c r="O131" s="812"/>
      <c r="P131" s="816"/>
      <c r="Q131" s="813"/>
    </row>
    <row r="132" spans="1:17" ht="18" customHeight="1" thickTop="1">
      <c r="A132" s="268"/>
      <c r="B132" s="269" t="s">
        <v>163</v>
      </c>
      <c r="C132" s="247"/>
      <c r="D132" s="78"/>
      <c r="E132" s="78"/>
      <c r="F132" s="243"/>
      <c r="G132" s="41"/>
      <c r="H132" s="350"/>
      <c r="I132" s="350"/>
      <c r="J132" s="350"/>
      <c r="K132" s="459"/>
      <c r="L132" s="411"/>
      <c r="M132" s="412"/>
      <c r="N132" s="412"/>
      <c r="O132" s="412"/>
      <c r="P132" s="413"/>
      <c r="Q132" s="408"/>
    </row>
    <row r="133" spans="1:17" ht="18">
      <c r="A133" s="246">
        <v>1</v>
      </c>
      <c r="B133" s="270" t="s">
        <v>164</v>
      </c>
      <c r="C133" s="254">
        <v>4865151</v>
      </c>
      <c r="D133" s="97" t="s">
        <v>12</v>
      </c>
      <c r="E133" s="80" t="s">
        <v>305</v>
      </c>
      <c r="F133" s="244">
        <v>-500</v>
      </c>
      <c r="G133" s="257">
        <v>21928</v>
      </c>
      <c r="H133" s="258">
        <v>21932</v>
      </c>
      <c r="I133" s="215">
        <f>G133-H133</f>
        <v>-4</v>
      </c>
      <c r="J133" s="215">
        <f>$F133*I133</f>
        <v>2000</v>
      </c>
      <c r="K133" s="215">
        <f>J133/1000000</f>
        <v>0.002</v>
      </c>
      <c r="L133" s="257">
        <v>5279</v>
      </c>
      <c r="M133" s="258">
        <v>5279</v>
      </c>
      <c r="N133" s="215">
        <f>L133-M133</f>
        <v>0</v>
      </c>
      <c r="O133" s="215">
        <f>$F133*N133</f>
        <v>0</v>
      </c>
      <c r="P133" s="215">
        <f>O133/1000000</f>
        <v>0</v>
      </c>
      <c r="Q133" s="357"/>
    </row>
    <row r="134" spans="1:17" ht="18" customHeight="1">
      <c r="A134" s="246"/>
      <c r="B134" s="271" t="s">
        <v>39</v>
      </c>
      <c r="C134" s="254"/>
      <c r="D134" s="97"/>
      <c r="E134" s="97"/>
      <c r="F134" s="244"/>
      <c r="G134" s="257"/>
      <c r="H134" s="258"/>
      <c r="I134" s="215"/>
      <c r="J134" s="215"/>
      <c r="K134" s="215"/>
      <c r="L134" s="257"/>
      <c r="M134" s="258"/>
      <c r="N134" s="215"/>
      <c r="O134" s="215"/>
      <c r="P134" s="215"/>
      <c r="Q134" s="354"/>
    </row>
    <row r="135" spans="1:17" ht="18" customHeight="1">
      <c r="A135" s="246"/>
      <c r="B135" s="271" t="s">
        <v>110</v>
      </c>
      <c r="C135" s="254"/>
      <c r="D135" s="97"/>
      <c r="E135" s="97"/>
      <c r="F135" s="244"/>
      <c r="G135" s="257"/>
      <c r="H135" s="258"/>
      <c r="I135" s="215"/>
      <c r="J135" s="215"/>
      <c r="K135" s="215"/>
      <c r="L135" s="257"/>
      <c r="M135" s="258"/>
      <c r="N135" s="215"/>
      <c r="O135" s="215"/>
      <c r="P135" s="215"/>
      <c r="Q135" s="354"/>
    </row>
    <row r="136" spans="1:17" ht="18" customHeight="1">
      <c r="A136" s="246">
        <v>2</v>
      </c>
      <c r="B136" s="270" t="s">
        <v>111</v>
      </c>
      <c r="C136" s="254">
        <v>4865137</v>
      </c>
      <c r="D136" s="97" t="s">
        <v>12</v>
      </c>
      <c r="E136" s="80" t="s">
        <v>305</v>
      </c>
      <c r="F136" s="244">
        <v>-1000</v>
      </c>
      <c r="G136" s="257">
        <v>0</v>
      </c>
      <c r="H136" s="258">
        <v>0</v>
      </c>
      <c r="I136" s="215">
        <f>G136-H136</f>
        <v>0</v>
      </c>
      <c r="J136" s="215">
        <f>$F136*I136</f>
        <v>0</v>
      </c>
      <c r="K136" s="215">
        <f>J136/1000000</f>
        <v>0</v>
      </c>
      <c r="L136" s="257">
        <v>0</v>
      </c>
      <c r="M136" s="258">
        <v>0</v>
      </c>
      <c r="N136" s="215">
        <f>L136-M136</f>
        <v>0</v>
      </c>
      <c r="O136" s="215">
        <f>$F136*N136</f>
        <v>0</v>
      </c>
      <c r="P136" s="215">
        <f>O136/1000000</f>
        <v>0</v>
      </c>
      <c r="Q136" s="354"/>
    </row>
    <row r="137" spans="1:17" ht="18" customHeight="1">
      <c r="A137" s="246">
        <v>3</v>
      </c>
      <c r="B137" s="245" t="s">
        <v>112</v>
      </c>
      <c r="C137" s="254">
        <v>4864828</v>
      </c>
      <c r="D137" s="70" t="s">
        <v>12</v>
      </c>
      <c r="E137" s="80" t="s">
        <v>305</v>
      </c>
      <c r="F137" s="244">
        <v>-133.33</v>
      </c>
      <c r="G137" s="257">
        <v>992507</v>
      </c>
      <c r="H137" s="258">
        <v>992568</v>
      </c>
      <c r="I137" s="215">
        <f>G137-H137</f>
        <v>-61</v>
      </c>
      <c r="J137" s="215">
        <f>$F137*I137</f>
        <v>8133.130000000001</v>
      </c>
      <c r="K137" s="215">
        <f>J137/1000000</f>
        <v>0.00813313</v>
      </c>
      <c r="L137" s="257">
        <v>8704</v>
      </c>
      <c r="M137" s="258">
        <v>8597</v>
      </c>
      <c r="N137" s="215">
        <f>L137-M137</f>
        <v>107</v>
      </c>
      <c r="O137" s="215">
        <f>$F137*N137</f>
        <v>-14266.310000000001</v>
      </c>
      <c r="P137" s="215">
        <f>O137/1000000</f>
        <v>-0.01426631</v>
      </c>
      <c r="Q137" s="354"/>
    </row>
    <row r="138" spans="1:17" ht="18" customHeight="1">
      <c r="A138" s="246">
        <v>4</v>
      </c>
      <c r="B138" s="270" t="s">
        <v>165</v>
      </c>
      <c r="C138" s="254">
        <v>4865164</v>
      </c>
      <c r="D138" s="97" t="s">
        <v>12</v>
      </c>
      <c r="E138" s="80" t="s">
        <v>305</v>
      </c>
      <c r="F138" s="244">
        <v>-666.667</v>
      </c>
      <c r="G138" s="257">
        <v>999930</v>
      </c>
      <c r="H138" s="258">
        <v>999939</v>
      </c>
      <c r="I138" s="215">
        <f>G138-H138</f>
        <v>-9</v>
      </c>
      <c r="J138" s="215">
        <f>$F138*I138</f>
        <v>6000.003000000001</v>
      </c>
      <c r="K138" s="215">
        <f>J138/1000000</f>
        <v>0.006000003</v>
      </c>
      <c r="L138" s="257">
        <v>496</v>
      </c>
      <c r="M138" s="258">
        <v>505</v>
      </c>
      <c r="N138" s="215">
        <f>L138-M138</f>
        <v>-9</v>
      </c>
      <c r="O138" s="215">
        <f>$F138*N138</f>
        <v>6000.003000000001</v>
      </c>
      <c r="P138" s="215">
        <f>O138/1000000</f>
        <v>0.006000003</v>
      </c>
      <c r="Q138" s="354"/>
    </row>
    <row r="139" spans="1:17" ht="18" customHeight="1">
      <c r="A139" s="246">
        <v>5</v>
      </c>
      <c r="B139" s="270" t="s">
        <v>166</v>
      </c>
      <c r="C139" s="254">
        <v>4864845</v>
      </c>
      <c r="D139" s="97" t="s">
        <v>12</v>
      </c>
      <c r="E139" s="80" t="s">
        <v>305</v>
      </c>
      <c r="F139" s="244">
        <v>-1000</v>
      </c>
      <c r="G139" s="257">
        <v>1200</v>
      </c>
      <c r="H139" s="258">
        <v>1226</v>
      </c>
      <c r="I139" s="215">
        <f>G139-H139</f>
        <v>-26</v>
      </c>
      <c r="J139" s="215">
        <f>$F139*I139</f>
        <v>26000</v>
      </c>
      <c r="K139" s="215">
        <f>J139/1000000</f>
        <v>0.026</v>
      </c>
      <c r="L139" s="257">
        <v>307</v>
      </c>
      <c r="M139" s="258">
        <v>314</v>
      </c>
      <c r="N139" s="215">
        <f>L139-M139</f>
        <v>-7</v>
      </c>
      <c r="O139" s="215">
        <f>$F139*N139</f>
        <v>7000</v>
      </c>
      <c r="P139" s="215">
        <f>O139/1000000</f>
        <v>0.007</v>
      </c>
      <c r="Q139" s="354"/>
    </row>
    <row r="140" spans="1:17" ht="18" customHeight="1">
      <c r="A140" s="246"/>
      <c r="B140" s="272" t="s">
        <v>167</v>
      </c>
      <c r="C140" s="254"/>
      <c r="D140" s="70"/>
      <c r="E140" s="70"/>
      <c r="F140" s="244"/>
      <c r="G140" s="257"/>
      <c r="H140" s="258"/>
      <c r="I140" s="215"/>
      <c r="J140" s="215"/>
      <c r="K140" s="215"/>
      <c r="L140" s="257"/>
      <c r="M140" s="258"/>
      <c r="N140" s="215"/>
      <c r="O140" s="215"/>
      <c r="P140" s="215"/>
      <c r="Q140" s="354"/>
    </row>
    <row r="141" spans="1:17" ht="18" customHeight="1">
      <c r="A141" s="246"/>
      <c r="B141" s="272" t="s">
        <v>102</v>
      </c>
      <c r="C141" s="254"/>
      <c r="D141" s="70"/>
      <c r="E141" s="70"/>
      <c r="F141" s="244"/>
      <c r="G141" s="257"/>
      <c r="H141" s="258"/>
      <c r="I141" s="215"/>
      <c r="J141" s="215"/>
      <c r="K141" s="215"/>
      <c r="L141" s="257"/>
      <c r="M141" s="258"/>
      <c r="N141" s="215"/>
      <c r="O141" s="215"/>
      <c r="P141" s="215"/>
      <c r="Q141" s="354"/>
    </row>
    <row r="142" spans="1:17" s="375" customFormat="1" ht="18">
      <c r="A142" s="360">
        <v>6</v>
      </c>
      <c r="B142" s="361" t="s">
        <v>356</v>
      </c>
      <c r="C142" s="362">
        <v>4864955</v>
      </c>
      <c r="D142" s="130" t="s">
        <v>12</v>
      </c>
      <c r="E142" s="131" t="s">
        <v>305</v>
      </c>
      <c r="F142" s="363">
        <v>-1000</v>
      </c>
      <c r="G142" s="257">
        <v>990295</v>
      </c>
      <c r="H142" s="258">
        <v>990595</v>
      </c>
      <c r="I142" s="340">
        <f>G142-H142</f>
        <v>-300</v>
      </c>
      <c r="J142" s="340">
        <f>$F142*I142</f>
        <v>300000</v>
      </c>
      <c r="K142" s="340">
        <f>J142/1000000</f>
        <v>0.3</v>
      </c>
      <c r="L142" s="257">
        <v>2543</v>
      </c>
      <c r="M142" s="258">
        <v>2543</v>
      </c>
      <c r="N142" s="340">
        <f>L142-M142</f>
        <v>0</v>
      </c>
      <c r="O142" s="340">
        <f>$F142*N142</f>
        <v>0</v>
      </c>
      <c r="P142" s="340">
        <f>O142/1000000</f>
        <v>0</v>
      </c>
      <c r="Q142" s="548"/>
    </row>
    <row r="143" spans="1:17" ht="18">
      <c r="A143" s="246">
        <v>7</v>
      </c>
      <c r="B143" s="270" t="s">
        <v>168</v>
      </c>
      <c r="C143" s="254">
        <v>4864820</v>
      </c>
      <c r="D143" s="97" t="s">
        <v>12</v>
      </c>
      <c r="E143" s="80" t="s">
        <v>305</v>
      </c>
      <c r="F143" s="244">
        <v>-160</v>
      </c>
      <c r="G143" s="257">
        <v>3039</v>
      </c>
      <c r="H143" s="258">
        <v>3092</v>
      </c>
      <c r="I143" s="215">
        <f>G143-H143</f>
        <v>-53</v>
      </c>
      <c r="J143" s="215">
        <f>$F143*I143</f>
        <v>8480</v>
      </c>
      <c r="K143" s="215">
        <f>J143/1000000</f>
        <v>0.00848</v>
      </c>
      <c r="L143" s="257">
        <v>38585</v>
      </c>
      <c r="M143" s="258">
        <v>38603</v>
      </c>
      <c r="N143" s="215">
        <f>L143-M143</f>
        <v>-18</v>
      </c>
      <c r="O143" s="215">
        <f>$F143*N143</f>
        <v>2880</v>
      </c>
      <c r="P143" s="215">
        <f>O143/1000000</f>
        <v>0.00288</v>
      </c>
      <c r="Q143" s="549"/>
    </row>
    <row r="144" spans="1:17" ht="18" customHeight="1">
      <c r="A144" s="246">
        <v>8</v>
      </c>
      <c r="B144" s="270" t="s">
        <v>169</v>
      </c>
      <c r="C144" s="254">
        <v>4864811</v>
      </c>
      <c r="D144" s="97" t="s">
        <v>12</v>
      </c>
      <c r="E144" s="80" t="s">
        <v>305</v>
      </c>
      <c r="F144" s="244">
        <v>-200</v>
      </c>
      <c r="G144" s="257">
        <v>3863</v>
      </c>
      <c r="H144" s="258">
        <v>3863</v>
      </c>
      <c r="I144" s="215">
        <f>G144-H144</f>
        <v>0</v>
      </c>
      <c r="J144" s="215">
        <f>$F144*I144</f>
        <v>0</v>
      </c>
      <c r="K144" s="215">
        <f>J144/1000000</f>
        <v>0</v>
      </c>
      <c r="L144" s="257">
        <v>18644</v>
      </c>
      <c r="M144" s="258">
        <v>18636</v>
      </c>
      <c r="N144" s="215">
        <f>L144-M144</f>
        <v>8</v>
      </c>
      <c r="O144" s="215">
        <f>$F144*N144</f>
        <v>-1600</v>
      </c>
      <c r="P144" s="215">
        <f>O144/1000000</f>
        <v>-0.0016</v>
      </c>
      <c r="Q144" s="354"/>
    </row>
    <row r="145" spans="1:17" ht="18" customHeight="1">
      <c r="A145" s="246">
        <v>9</v>
      </c>
      <c r="B145" s="270" t="s">
        <v>365</v>
      </c>
      <c r="C145" s="254">
        <v>4864961</v>
      </c>
      <c r="D145" s="97" t="s">
        <v>12</v>
      </c>
      <c r="E145" s="80" t="s">
        <v>305</v>
      </c>
      <c r="F145" s="244">
        <v>-1000</v>
      </c>
      <c r="G145" s="257">
        <v>970637</v>
      </c>
      <c r="H145" s="258">
        <v>971301</v>
      </c>
      <c r="I145" s="215">
        <f>G145-H145</f>
        <v>-664</v>
      </c>
      <c r="J145" s="215">
        <f>$F145*I145</f>
        <v>664000</v>
      </c>
      <c r="K145" s="215">
        <f>J145/1000000</f>
        <v>0.664</v>
      </c>
      <c r="L145" s="257">
        <v>999383</v>
      </c>
      <c r="M145" s="258">
        <v>999383</v>
      </c>
      <c r="N145" s="215">
        <f>L145-M145</f>
        <v>0</v>
      </c>
      <c r="O145" s="215">
        <f>$F145*N145</f>
        <v>0</v>
      </c>
      <c r="P145" s="215">
        <f>O145/1000000</f>
        <v>0</v>
      </c>
      <c r="Q145" s="342"/>
    </row>
    <row r="146" spans="1:17" ht="18" customHeight="1">
      <c r="A146" s="246"/>
      <c r="B146" s="271" t="s">
        <v>102</v>
      </c>
      <c r="C146" s="254"/>
      <c r="D146" s="97"/>
      <c r="E146" s="97"/>
      <c r="F146" s="244"/>
      <c r="G146" s="257"/>
      <c r="H146" s="258"/>
      <c r="I146" s="215"/>
      <c r="J146" s="215"/>
      <c r="K146" s="215"/>
      <c r="L146" s="257"/>
      <c r="M146" s="258"/>
      <c r="N146" s="215"/>
      <c r="O146" s="215"/>
      <c r="P146" s="215"/>
      <c r="Q146" s="354"/>
    </row>
    <row r="147" spans="1:17" ht="18" customHeight="1">
      <c r="A147" s="246">
        <v>10</v>
      </c>
      <c r="B147" s="270" t="s">
        <v>170</v>
      </c>
      <c r="C147" s="254">
        <v>4902580</v>
      </c>
      <c r="D147" s="97" t="s">
        <v>12</v>
      </c>
      <c r="E147" s="80" t="s">
        <v>305</v>
      </c>
      <c r="F147" s="244">
        <v>-100</v>
      </c>
      <c r="G147" s="257">
        <v>789</v>
      </c>
      <c r="H147" s="258">
        <v>504</v>
      </c>
      <c r="I147" s="215">
        <f>G147-H147</f>
        <v>285</v>
      </c>
      <c r="J147" s="215">
        <f>$F147*I147</f>
        <v>-28500</v>
      </c>
      <c r="K147" s="215">
        <f>J147/1000000</f>
        <v>-0.0285</v>
      </c>
      <c r="L147" s="257">
        <v>1727</v>
      </c>
      <c r="M147" s="258">
        <v>1727</v>
      </c>
      <c r="N147" s="215">
        <f>L147-M147</f>
        <v>0</v>
      </c>
      <c r="O147" s="215">
        <f>$F147*N147</f>
        <v>0</v>
      </c>
      <c r="P147" s="215">
        <f>O147/1000000</f>
        <v>0</v>
      </c>
      <c r="Q147" s="354"/>
    </row>
    <row r="148" spans="1:17" ht="18" customHeight="1">
      <c r="A148" s="246">
        <v>11</v>
      </c>
      <c r="B148" s="270" t="s">
        <v>171</v>
      </c>
      <c r="C148" s="254">
        <v>4902544</v>
      </c>
      <c r="D148" s="97" t="s">
        <v>12</v>
      </c>
      <c r="E148" s="80" t="s">
        <v>305</v>
      </c>
      <c r="F148" s="244">
        <v>-100</v>
      </c>
      <c r="G148" s="257">
        <v>4905</v>
      </c>
      <c r="H148" s="258">
        <v>4359</v>
      </c>
      <c r="I148" s="215">
        <f>G148-H148</f>
        <v>546</v>
      </c>
      <c r="J148" s="215">
        <f>$F148*I148</f>
        <v>-54600</v>
      </c>
      <c r="K148" s="215">
        <f>J148/1000000</f>
        <v>-0.0546</v>
      </c>
      <c r="L148" s="257">
        <v>5073</v>
      </c>
      <c r="M148" s="258">
        <v>5073</v>
      </c>
      <c r="N148" s="215">
        <f>L148-M148</f>
        <v>0</v>
      </c>
      <c r="O148" s="215">
        <f>$F148*N148</f>
        <v>0</v>
      </c>
      <c r="P148" s="215">
        <f>O148/1000000</f>
        <v>0</v>
      </c>
      <c r="Q148" s="354"/>
    </row>
    <row r="149" spans="1:17" ht="18">
      <c r="A149" s="360">
        <v>12</v>
      </c>
      <c r="B149" s="361" t="s">
        <v>172</v>
      </c>
      <c r="C149" s="362">
        <v>5269199</v>
      </c>
      <c r="D149" s="130" t="s">
        <v>12</v>
      </c>
      <c r="E149" s="131" t="s">
        <v>305</v>
      </c>
      <c r="F149" s="363">
        <v>-100</v>
      </c>
      <c r="G149" s="257">
        <v>1213</v>
      </c>
      <c r="H149" s="258">
        <v>1213</v>
      </c>
      <c r="I149" s="340">
        <f>G149-H149</f>
        <v>0</v>
      </c>
      <c r="J149" s="340">
        <f>$F149*I149</f>
        <v>0</v>
      </c>
      <c r="K149" s="340">
        <f>J149/1000000</f>
        <v>0</v>
      </c>
      <c r="L149" s="257">
        <v>70842</v>
      </c>
      <c r="M149" s="258">
        <v>70842</v>
      </c>
      <c r="N149" s="340">
        <f>L149-M149</f>
        <v>0</v>
      </c>
      <c r="O149" s="340">
        <f>$F149*N149</f>
        <v>0</v>
      </c>
      <c r="P149" s="340">
        <f>O149/1000000</f>
        <v>0</v>
      </c>
      <c r="Q149" s="357"/>
    </row>
    <row r="150" spans="1:17" ht="18" customHeight="1">
      <c r="A150" s="246"/>
      <c r="B150" s="272" t="s">
        <v>167</v>
      </c>
      <c r="C150" s="254"/>
      <c r="D150" s="70"/>
      <c r="E150" s="70"/>
      <c r="F150" s="240"/>
      <c r="G150" s="257"/>
      <c r="H150" s="258"/>
      <c r="I150" s="215"/>
      <c r="J150" s="215"/>
      <c r="K150" s="215"/>
      <c r="L150" s="257"/>
      <c r="M150" s="258"/>
      <c r="N150" s="215"/>
      <c r="O150" s="215"/>
      <c r="P150" s="215"/>
      <c r="Q150" s="354"/>
    </row>
    <row r="151" spans="1:17" ht="18" customHeight="1">
      <c r="A151" s="246"/>
      <c r="B151" s="271" t="s">
        <v>173</v>
      </c>
      <c r="C151" s="254"/>
      <c r="D151" s="97"/>
      <c r="E151" s="97"/>
      <c r="F151" s="240"/>
      <c r="G151" s="257"/>
      <c r="H151" s="258"/>
      <c r="I151" s="215"/>
      <c r="J151" s="215"/>
      <c r="K151" s="215"/>
      <c r="L151" s="257"/>
      <c r="M151" s="258"/>
      <c r="N151" s="215"/>
      <c r="O151" s="215"/>
      <c r="P151" s="215"/>
      <c r="Q151" s="354"/>
    </row>
    <row r="152" spans="1:17" ht="18" customHeight="1">
      <c r="A152" s="246">
        <v>13</v>
      </c>
      <c r="B152" s="270" t="s">
        <v>355</v>
      </c>
      <c r="C152" s="254">
        <v>4865103</v>
      </c>
      <c r="D152" s="97" t="s">
        <v>12</v>
      </c>
      <c r="E152" s="80" t="s">
        <v>305</v>
      </c>
      <c r="F152" s="244">
        <v>833.33</v>
      </c>
      <c r="G152" s="257">
        <v>0</v>
      </c>
      <c r="H152" s="258">
        <v>0</v>
      </c>
      <c r="I152" s="215">
        <f>G152-H152</f>
        <v>0</v>
      </c>
      <c r="J152" s="215">
        <f>$F152*I152</f>
        <v>0</v>
      </c>
      <c r="K152" s="215">
        <f>J152/1000000</f>
        <v>0</v>
      </c>
      <c r="L152" s="257">
        <v>0</v>
      </c>
      <c r="M152" s="258">
        <v>0</v>
      </c>
      <c r="N152" s="215">
        <f>L152-M152</f>
        <v>0</v>
      </c>
      <c r="O152" s="215">
        <f>$F152*N152</f>
        <v>0</v>
      </c>
      <c r="P152" s="215">
        <f>O152/1000000</f>
        <v>0</v>
      </c>
      <c r="Q152" s="364" t="s">
        <v>474</v>
      </c>
    </row>
    <row r="153" spans="1:17" ht="18" customHeight="1">
      <c r="A153" s="246">
        <v>14</v>
      </c>
      <c r="B153" s="270" t="s">
        <v>358</v>
      </c>
      <c r="C153" s="254">
        <v>4865114</v>
      </c>
      <c r="D153" s="97" t="s">
        <v>12</v>
      </c>
      <c r="E153" s="80" t="s">
        <v>305</v>
      </c>
      <c r="F153" s="244">
        <v>833.33</v>
      </c>
      <c r="G153" s="257">
        <v>0</v>
      </c>
      <c r="H153" s="258">
        <v>0</v>
      </c>
      <c r="I153" s="355">
        <f>G153-H153</f>
        <v>0</v>
      </c>
      <c r="J153" s="355">
        <f>$F153*I153</f>
        <v>0</v>
      </c>
      <c r="K153" s="355">
        <f>J153/1000000</f>
        <v>0</v>
      </c>
      <c r="L153" s="257">
        <v>999871</v>
      </c>
      <c r="M153" s="258">
        <v>999871</v>
      </c>
      <c r="N153" s="209">
        <f>L153-M153</f>
        <v>0</v>
      </c>
      <c r="O153" s="209">
        <f>$F153*N153</f>
        <v>0</v>
      </c>
      <c r="P153" s="209">
        <f>O153/1000000</f>
        <v>0</v>
      </c>
      <c r="Q153" s="359"/>
    </row>
    <row r="154" spans="1:17" ht="18" customHeight="1">
      <c r="A154" s="246">
        <v>15</v>
      </c>
      <c r="B154" s="270" t="s">
        <v>110</v>
      </c>
      <c r="C154" s="254">
        <v>4902508</v>
      </c>
      <c r="D154" s="97" t="s">
        <v>12</v>
      </c>
      <c r="E154" s="80" t="s">
        <v>305</v>
      </c>
      <c r="F154" s="244">
        <v>833.33</v>
      </c>
      <c r="G154" s="257">
        <v>999931</v>
      </c>
      <c r="H154" s="258">
        <v>999904</v>
      </c>
      <c r="I154" s="215">
        <f>G154-H154</f>
        <v>27</v>
      </c>
      <c r="J154" s="215">
        <f>$F154*I154</f>
        <v>22499.91</v>
      </c>
      <c r="K154" s="215">
        <f>J154/1000000</f>
        <v>0.02249991</v>
      </c>
      <c r="L154" s="257">
        <v>867</v>
      </c>
      <c r="M154" s="258">
        <v>833</v>
      </c>
      <c r="N154" s="215">
        <f>L154-M154</f>
        <v>34</v>
      </c>
      <c r="O154" s="215">
        <f>$F154*N154</f>
        <v>28333.22</v>
      </c>
      <c r="P154" s="215">
        <f>O154/1000000</f>
        <v>0.028333220000000003</v>
      </c>
      <c r="Q154" s="354"/>
    </row>
    <row r="155" spans="1:17" ht="18" customHeight="1">
      <c r="A155" s="246"/>
      <c r="B155" s="271" t="s">
        <v>174</v>
      </c>
      <c r="C155" s="254"/>
      <c r="D155" s="97"/>
      <c r="E155" s="97"/>
      <c r="F155" s="244"/>
      <c r="G155" s="257"/>
      <c r="H155" s="258"/>
      <c r="I155" s="215"/>
      <c r="J155" s="215"/>
      <c r="K155" s="215"/>
      <c r="L155" s="257"/>
      <c r="M155" s="258"/>
      <c r="N155" s="215"/>
      <c r="O155" s="215"/>
      <c r="P155" s="215"/>
      <c r="Q155" s="354"/>
    </row>
    <row r="156" spans="1:17" ht="18" customHeight="1">
      <c r="A156" s="246">
        <v>16</v>
      </c>
      <c r="B156" s="270" t="s">
        <v>440</v>
      </c>
      <c r="C156" s="254">
        <v>4864850</v>
      </c>
      <c r="D156" s="97" t="s">
        <v>12</v>
      </c>
      <c r="E156" s="80" t="s">
        <v>305</v>
      </c>
      <c r="F156" s="244">
        <v>-625</v>
      </c>
      <c r="G156" s="257">
        <v>455</v>
      </c>
      <c r="H156" s="258">
        <v>455</v>
      </c>
      <c r="I156" s="215">
        <f>G156-H156</f>
        <v>0</v>
      </c>
      <c r="J156" s="215">
        <f>$F156*I156</f>
        <v>0</v>
      </c>
      <c r="K156" s="215">
        <f>J156/1000000</f>
        <v>0</v>
      </c>
      <c r="L156" s="257">
        <v>2627</v>
      </c>
      <c r="M156" s="258">
        <v>2627</v>
      </c>
      <c r="N156" s="215">
        <f>L156-M156</f>
        <v>0</v>
      </c>
      <c r="O156" s="215">
        <f>$F156*N156</f>
        <v>0</v>
      </c>
      <c r="P156" s="215">
        <f>O156/1000000</f>
        <v>0</v>
      </c>
      <c r="Q156" s="354"/>
    </row>
    <row r="157" spans="1:17" ht="18" customHeight="1">
      <c r="A157" s="246"/>
      <c r="B157" s="272" t="s">
        <v>46</v>
      </c>
      <c r="C157" s="244"/>
      <c r="D157" s="70"/>
      <c r="E157" s="70"/>
      <c r="F157" s="244"/>
      <c r="G157" s="257"/>
      <c r="H157" s="258"/>
      <c r="I157" s="215"/>
      <c r="J157" s="215"/>
      <c r="K157" s="215"/>
      <c r="L157" s="257"/>
      <c r="M157" s="258"/>
      <c r="N157" s="215"/>
      <c r="O157" s="215"/>
      <c r="P157" s="215"/>
      <c r="Q157" s="354"/>
    </row>
    <row r="158" spans="1:17" ht="18" customHeight="1">
      <c r="A158" s="246"/>
      <c r="B158" s="272" t="s">
        <v>47</v>
      </c>
      <c r="C158" s="244"/>
      <c r="D158" s="70"/>
      <c r="E158" s="70"/>
      <c r="F158" s="244"/>
      <c r="G158" s="257"/>
      <c r="H158" s="258"/>
      <c r="I158" s="215"/>
      <c r="J158" s="215"/>
      <c r="K158" s="215"/>
      <c r="L158" s="257"/>
      <c r="M158" s="258"/>
      <c r="N158" s="215"/>
      <c r="O158" s="215"/>
      <c r="P158" s="215"/>
      <c r="Q158" s="354"/>
    </row>
    <row r="159" spans="1:17" ht="18" customHeight="1">
      <c r="A159" s="246"/>
      <c r="B159" s="272" t="s">
        <v>48</v>
      </c>
      <c r="C159" s="244"/>
      <c r="D159" s="70"/>
      <c r="E159" s="70"/>
      <c r="F159" s="244"/>
      <c r="G159" s="257"/>
      <c r="H159" s="258"/>
      <c r="I159" s="215"/>
      <c r="J159" s="215"/>
      <c r="K159" s="215"/>
      <c r="L159" s="257"/>
      <c r="M159" s="258"/>
      <c r="N159" s="215"/>
      <c r="O159" s="215"/>
      <c r="P159" s="215"/>
      <c r="Q159" s="354"/>
    </row>
    <row r="160" spans="1:17" ht="17.25" customHeight="1">
      <c r="A160" s="246">
        <v>17</v>
      </c>
      <c r="B160" s="270" t="s">
        <v>49</v>
      </c>
      <c r="C160" s="254">
        <v>4902572</v>
      </c>
      <c r="D160" s="97" t="s">
        <v>12</v>
      </c>
      <c r="E160" s="80" t="s">
        <v>305</v>
      </c>
      <c r="F160" s="244">
        <v>-100</v>
      </c>
      <c r="G160" s="257">
        <v>999998</v>
      </c>
      <c r="H160" s="258">
        <v>999999</v>
      </c>
      <c r="I160" s="215">
        <f>G160-H160</f>
        <v>-1</v>
      </c>
      <c r="J160" s="215">
        <f>$F160*I160</f>
        <v>100</v>
      </c>
      <c r="K160" s="215">
        <f>J160/1000000</f>
        <v>0.0001</v>
      </c>
      <c r="L160" s="257">
        <v>999919</v>
      </c>
      <c r="M160" s="258">
        <v>999937</v>
      </c>
      <c r="N160" s="215">
        <f>L160-M160</f>
        <v>-18</v>
      </c>
      <c r="O160" s="215">
        <f>$F160*N160</f>
        <v>1800</v>
      </c>
      <c r="P160" s="215">
        <f>O160/1000000</f>
        <v>0.0018</v>
      </c>
      <c r="Q160" s="620"/>
    </row>
    <row r="161" spans="1:17" ht="18" customHeight="1">
      <c r="A161" s="246">
        <v>18</v>
      </c>
      <c r="B161" s="270" t="s">
        <v>50</v>
      </c>
      <c r="C161" s="254">
        <v>4902541</v>
      </c>
      <c r="D161" s="97" t="s">
        <v>12</v>
      </c>
      <c r="E161" s="80" t="s">
        <v>305</v>
      </c>
      <c r="F161" s="244">
        <v>-100</v>
      </c>
      <c r="G161" s="257">
        <v>999482</v>
      </c>
      <c r="H161" s="258">
        <v>999482</v>
      </c>
      <c r="I161" s="215">
        <f>G161-H161</f>
        <v>0</v>
      </c>
      <c r="J161" s="215">
        <f>$F161*I161</f>
        <v>0</v>
      </c>
      <c r="K161" s="215">
        <f>J161/1000000</f>
        <v>0</v>
      </c>
      <c r="L161" s="257">
        <v>999486</v>
      </c>
      <c r="M161" s="258">
        <v>999486</v>
      </c>
      <c r="N161" s="215">
        <f>L161-M161</f>
        <v>0</v>
      </c>
      <c r="O161" s="215">
        <f>$F161*N161</f>
        <v>0</v>
      </c>
      <c r="P161" s="215">
        <f>O161/1000000</f>
        <v>0</v>
      </c>
      <c r="Q161" s="354"/>
    </row>
    <row r="162" spans="1:17" ht="18" customHeight="1">
      <c r="A162" s="246">
        <v>19</v>
      </c>
      <c r="B162" s="270" t="s">
        <v>51</v>
      </c>
      <c r="C162" s="254">
        <v>4902539</v>
      </c>
      <c r="D162" s="97" t="s">
        <v>12</v>
      </c>
      <c r="E162" s="80" t="s">
        <v>305</v>
      </c>
      <c r="F162" s="244">
        <v>-100</v>
      </c>
      <c r="G162" s="257">
        <v>3139</v>
      </c>
      <c r="H162" s="258">
        <v>3139</v>
      </c>
      <c r="I162" s="215">
        <f>G162-H162</f>
        <v>0</v>
      </c>
      <c r="J162" s="215">
        <f>$F162*I162</f>
        <v>0</v>
      </c>
      <c r="K162" s="215">
        <f>J162/1000000</f>
        <v>0</v>
      </c>
      <c r="L162" s="257">
        <v>36196</v>
      </c>
      <c r="M162" s="258">
        <v>36178</v>
      </c>
      <c r="N162" s="215">
        <f>L162-M162</f>
        <v>18</v>
      </c>
      <c r="O162" s="215">
        <f>$F162*N162</f>
        <v>-1800</v>
      </c>
      <c r="P162" s="215">
        <f>O162/1000000</f>
        <v>-0.0018</v>
      </c>
      <c r="Q162" s="354"/>
    </row>
    <row r="163" spans="1:17" ht="18" customHeight="1">
      <c r="A163" s="246"/>
      <c r="B163" s="271" t="s">
        <v>52</v>
      </c>
      <c r="C163" s="254"/>
      <c r="D163" s="97"/>
      <c r="E163" s="97"/>
      <c r="F163" s="244"/>
      <c r="G163" s="257"/>
      <c r="H163" s="258"/>
      <c r="I163" s="215"/>
      <c r="J163" s="215"/>
      <c r="K163" s="215"/>
      <c r="L163" s="257"/>
      <c r="M163" s="258"/>
      <c r="N163" s="215"/>
      <c r="O163" s="215"/>
      <c r="P163" s="215"/>
      <c r="Q163" s="354"/>
    </row>
    <row r="164" spans="1:17" ht="18" customHeight="1">
      <c r="A164" s="246">
        <v>20</v>
      </c>
      <c r="B164" s="270" t="s">
        <v>53</v>
      </c>
      <c r="C164" s="254">
        <v>4902591</v>
      </c>
      <c r="D164" s="97" t="s">
        <v>12</v>
      </c>
      <c r="E164" s="80" t="s">
        <v>305</v>
      </c>
      <c r="F164" s="244">
        <v>-1333</v>
      </c>
      <c r="G164" s="257">
        <v>752</v>
      </c>
      <c r="H164" s="258">
        <v>753</v>
      </c>
      <c r="I164" s="215">
        <f aca="true" t="shared" si="24" ref="I164:I169">G164-H164</f>
        <v>-1</v>
      </c>
      <c r="J164" s="215">
        <f aca="true" t="shared" si="25" ref="J164:J169">$F164*I164</f>
        <v>1333</v>
      </c>
      <c r="K164" s="215">
        <f aca="true" t="shared" si="26" ref="K164:K169">J164/1000000</f>
        <v>0.001333</v>
      </c>
      <c r="L164" s="257">
        <v>633</v>
      </c>
      <c r="M164" s="258">
        <v>633</v>
      </c>
      <c r="N164" s="215">
        <f aca="true" t="shared" si="27" ref="N164:N169">L164-M164</f>
        <v>0</v>
      </c>
      <c r="O164" s="215">
        <f aca="true" t="shared" si="28" ref="O164:O169">$F164*N164</f>
        <v>0</v>
      </c>
      <c r="P164" s="215">
        <f aca="true" t="shared" si="29" ref="P164:P169">O164/1000000</f>
        <v>0</v>
      </c>
      <c r="Q164" s="354"/>
    </row>
    <row r="165" spans="1:17" ht="18" customHeight="1">
      <c r="A165" s="246">
        <v>21</v>
      </c>
      <c r="B165" s="270" t="s">
        <v>54</v>
      </c>
      <c r="C165" s="254">
        <v>4902528</v>
      </c>
      <c r="D165" s="97" t="s">
        <v>12</v>
      </c>
      <c r="E165" s="80" t="s">
        <v>305</v>
      </c>
      <c r="F165" s="244">
        <v>-100</v>
      </c>
      <c r="G165" s="257">
        <v>21</v>
      </c>
      <c r="H165" s="258">
        <v>21</v>
      </c>
      <c r="I165" s="215">
        <f>G165-H165</f>
        <v>0</v>
      </c>
      <c r="J165" s="215">
        <f>$F165*I165</f>
        <v>0</v>
      </c>
      <c r="K165" s="215">
        <f>J165/1000000</f>
        <v>0</v>
      </c>
      <c r="L165" s="257">
        <v>3297</v>
      </c>
      <c r="M165" s="258">
        <v>3297</v>
      </c>
      <c r="N165" s="215">
        <f>L165-M165</f>
        <v>0</v>
      </c>
      <c r="O165" s="215">
        <f>$F165*N165</f>
        <v>0</v>
      </c>
      <c r="P165" s="215">
        <f>O165/1000000</f>
        <v>0</v>
      </c>
      <c r="Q165" s="354"/>
    </row>
    <row r="166" spans="1:17" ht="18" customHeight="1">
      <c r="A166" s="246">
        <v>22</v>
      </c>
      <c r="B166" s="270" t="s">
        <v>55</v>
      </c>
      <c r="C166" s="254">
        <v>4902523</v>
      </c>
      <c r="D166" s="97" t="s">
        <v>12</v>
      </c>
      <c r="E166" s="80" t="s">
        <v>305</v>
      </c>
      <c r="F166" s="244">
        <v>-100</v>
      </c>
      <c r="G166" s="257">
        <v>999815</v>
      </c>
      <c r="H166" s="258">
        <v>999815</v>
      </c>
      <c r="I166" s="215">
        <f t="shared" si="24"/>
        <v>0</v>
      </c>
      <c r="J166" s="215">
        <f t="shared" si="25"/>
        <v>0</v>
      </c>
      <c r="K166" s="215">
        <f t="shared" si="26"/>
        <v>0</v>
      </c>
      <c r="L166" s="257">
        <v>999943</v>
      </c>
      <c r="M166" s="258">
        <v>999943</v>
      </c>
      <c r="N166" s="215">
        <f t="shared" si="27"/>
        <v>0</v>
      </c>
      <c r="O166" s="215">
        <f t="shared" si="28"/>
        <v>0</v>
      </c>
      <c r="P166" s="215">
        <f t="shared" si="29"/>
        <v>0</v>
      </c>
      <c r="Q166" s="354"/>
    </row>
    <row r="167" spans="1:17" ht="18" customHeight="1">
      <c r="A167" s="246">
        <v>23</v>
      </c>
      <c r="B167" s="270" t="s">
        <v>56</v>
      </c>
      <c r="C167" s="254">
        <v>4865089</v>
      </c>
      <c r="D167" s="97" t="s">
        <v>12</v>
      </c>
      <c r="E167" s="80" t="s">
        <v>305</v>
      </c>
      <c r="F167" s="244">
        <v>-100</v>
      </c>
      <c r="G167" s="257">
        <v>0</v>
      </c>
      <c r="H167" s="258">
        <v>0</v>
      </c>
      <c r="I167" s="215">
        <f t="shared" si="24"/>
        <v>0</v>
      </c>
      <c r="J167" s="215">
        <f t="shared" si="25"/>
        <v>0</v>
      </c>
      <c r="K167" s="215">
        <f t="shared" si="26"/>
        <v>0</v>
      </c>
      <c r="L167" s="257">
        <v>0</v>
      </c>
      <c r="M167" s="258">
        <v>0</v>
      </c>
      <c r="N167" s="215">
        <f t="shared" si="27"/>
        <v>0</v>
      </c>
      <c r="O167" s="215">
        <f t="shared" si="28"/>
        <v>0</v>
      </c>
      <c r="P167" s="215">
        <f t="shared" si="29"/>
        <v>0</v>
      </c>
      <c r="Q167" s="354"/>
    </row>
    <row r="168" spans="1:17" ht="18" customHeight="1">
      <c r="A168" s="246">
        <v>24</v>
      </c>
      <c r="B168" s="245" t="s">
        <v>57</v>
      </c>
      <c r="C168" s="244">
        <v>4902548</v>
      </c>
      <c r="D168" s="70" t="s">
        <v>12</v>
      </c>
      <c r="E168" s="80" t="s">
        <v>305</v>
      </c>
      <c r="F168" s="590">
        <v>-100</v>
      </c>
      <c r="G168" s="257">
        <v>0</v>
      </c>
      <c r="H168" s="258">
        <v>0</v>
      </c>
      <c r="I168" s="215">
        <f t="shared" si="24"/>
        <v>0</v>
      </c>
      <c r="J168" s="215">
        <f t="shared" si="25"/>
        <v>0</v>
      </c>
      <c r="K168" s="215">
        <f t="shared" si="26"/>
        <v>0</v>
      </c>
      <c r="L168" s="257">
        <v>0</v>
      </c>
      <c r="M168" s="258">
        <v>0</v>
      </c>
      <c r="N168" s="215">
        <f t="shared" si="27"/>
        <v>0</v>
      </c>
      <c r="O168" s="215">
        <f t="shared" si="28"/>
        <v>0</v>
      </c>
      <c r="P168" s="215">
        <f t="shared" si="29"/>
        <v>0</v>
      </c>
      <c r="Q168" s="354"/>
    </row>
    <row r="169" spans="1:17" ht="18" customHeight="1">
      <c r="A169" s="246">
        <v>25</v>
      </c>
      <c r="B169" s="245" t="s">
        <v>58</v>
      </c>
      <c r="C169" s="244">
        <v>4902564</v>
      </c>
      <c r="D169" s="70" t="s">
        <v>12</v>
      </c>
      <c r="E169" s="80" t="s">
        <v>305</v>
      </c>
      <c r="F169" s="244">
        <v>-100</v>
      </c>
      <c r="G169" s="257">
        <v>1902</v>
      </c>
      <c r="H169" s="258">
        <v>1905</v>
      </c>
      <c r="I169" s="215">
        <f t="shared" si="24"/>
        <v>-3</v>
      </c>
      <c r="J169" s="215">
        <f t="shared" si="25"/>
        <v>300</v>
      </c>
      <c r="K169" s="215">
        <f t="shared" si="26"/>
        <v>0.0003</v>
      </c>
      <c r="L169" s="257">
        <v>9349</v>
      </c>
      <c r="M169" s="258">
        <v>9144</v>
      </c>
      <c r="N169" s="215">
        <f t="shared" si="27"/>
        <v>205</v>
      </c>
      <c r="O169" s="215">
        <f t="shared" si="28"/>
        <v>-20500</v>
      </c>
      <c r="P169" s="215">
        <f t="shared" si="29"/>
        <v>-0.0205</v>
      </c>
      <c r="Q169" s="354"/>
    </row>
    <row r="170" spans="1:17" ht="18" customHeight="1">
      <c r="A170" s="246"/>
      <c r="B170" s="272" t="s">
        <v>71</v>
      </c>
      <c r="C170" s="244"/>
      <c r="D170" s="70"/>
      <c r="E170" s="70"/>
      <c r="F170" s="244"/>
      <c r="G170" s="257"/>
      <c r="H170" s="258"/>
      <c r="I170" s="215"/>
      <c r="J170" s="215"/>
      <c r="K170" s="215"/>
      <c r="L170" s="257"/>
      <c r="M170" s="258"/>
      <c r="N170" s="215"/>
      <c r="O170" s="215"/>
      <c r="P170" s="215"/>
      <c r="Q170" s="354"/>
    </row>
    <row r="171" spans="1:17" ht="18" customHeight="1">
      <c r="A171" s="246">
        <v>26</v>
      </c>
      <c r="B171" s="245" t="s">
        <v>72</v>
      </c>
      <c r="C171" s="244">
        <v>4902529</v>
      </c>
      <c r="D171" s="70" t="s">
        <v>12</v>
      </c>
      <c r="E171" s="80" t="s">
        <v>305</v>
      </c>
      <c r="F171" s="244">
        <v>400</v>
      </c>
      <c r="G171" s="257">
        <v>999999</v>
      </c>
      <c r="H171" s="258">
        <v>999999</v>
      </c>
      <c r="I171" s="215">
        <f>G171-H171</f>
        <v>0</v>
      </c>
      <c r="J171" s="215">
        <f>$F171*I171</f>
        <v>0</v>
      </c>
      <c r="K171" s="215">
        <f>J171/1000000</f>
        <v>0</v>
      </c>
      <c r="L171" s="257">
        <v>0</v>
      </c>
      <c r="M171" s="258">
        <v>0</v>
      </c>
      <c r="N171" s="215">
        <f>L171-M171</f>
        <v>0</v>
      </c>
      <c r="O171" s="215">
        <f>$F171*N171</f>
        <v>0</v>
      </c>
      <c r="P171" s="215">
        <f>O171/1000000</f>
        <v>0</v>
      </c>
      <c r="Q171" s="354"/>
    </row>
    <row r="172" spans="1:17" ht="18" customHeight="1">
      <c r="A172" s="246">
        <v>27</v>
      </c>
      <c r="B172" s="245" t="s">
        <v>73</v>
      </c>
      <c r="C172" s="244">
        <v>4902525</v>
      </c>
      <c r="D172" s="70" t="s">
        <v>12</v>
      </c>
      <c r="E172" s="80" t="s">
        <v>305</v>
      </c>
      <c r="F172" s="244">
        <v>-400</v>
      </c>
      <c r="G172" s="257">
        <v>999892</v>
      </c>
      <c r="H172" s="258">
        <v>999898</v>
      </c>
      <c r="I172" s="215">
        <f>G172-H172</f>
        <v>-6</v>
      </c>
      <c r="J172" s="215">
        <f>$F172*I172</f>
        <v>2400</v>
      </c>
      <c r="K172" s="215">
        <f>J172/1000000</f>
        <v>0.0024</v>
      </c>
      <c r="L172" s="257">
        <v>999460</v>
      </c>
      <c r="M172" s="258">
        <v>999454</v>
      </c>
      <c r="N172" s="215">
        <f>L172-M172</f>
        <v>6</v>
      </c>
      <c r="O172" s="215">
        <f>$F172*N172</f>
        <v>-2400</v>
      </c>
      <c r="P172" s="215">
        <f>O172/1000000</f>
        <v>-0.0024</v>
      </c>
      <c r="Q172" s="354"/>
    </row>
    <row r="173" spans="1:17" ht="18" customHeight="1">
      <c r="A173" s="246"/>
      <c r="B173" s="263" t="s">
        <v>411</v>
      </c>
      <c r="C173" s="244"/>
      <c r="D173" s="70"/>
      <c r="E173" s="80"/>
      <c r="F173" s="244"/>
      <c r="G173" s="257"/>
      <c r="H173" s="258"/>
      <c r="I173" s="215"/>
      <c r="J173" s="215"/>
      <c r="K173" s="215"/>
      <c r="L173" s="257"/>
      <c r="M173" s="258"/>
      <c r="N173" s="215"/>
      <c r="O173" s="215"/>
      <c r="P173" s="215"/>
      <c r="Q173" s="802"/>
    </row>
    <row r="174" spans="1:17" ht="18" customHeight="1">
      <c r="A174" s="246">
        <v>28</v>
      </c>
      <c r="B174" s="593" t="s">
        <v>410</v>
      </c>
      <c r="C174" s="244">
        <v>4864994</v>
      </c>
      <c r="D174" s="70" t="s">
        <v>12</v>
      </c>
      <c r="E174" s="80" t="s">
        <v>305</v>
      </c>
      <c r="F174" s="244">
        <v>-800</v>
      </c>
      <c r="G174" s="257">
        <v>757</v>
      </c>
      <c r="H174" s="258">
        <v>350</v>
      </c>
      <c r="I174" s="215">
        <f>G174-H174</f>
        <v>407</v>
      </c>
      <c r="J174" s="215">
        <f>$F174*I174</f>
        <v>-325600</v>
      </c>
      <c r="K174" s="215">
        <f>J174/1000000</f>
        <v>-0.3256</v>
      </c>
      <c r="L174" s="257">
        <v>549</v>
      </c>
      <c r="M174" s="258">
        <v>549</v>
      </c>
      <c r="N174" s="215">
        <f>L174-M174</f>
        <v>0</v>
      </c>
      <c r="O174" s="215">
        <f>$F174*N174</f>
        <v>0</v>
      </c>
      <c r="P174" s="215">
        <f>O174/1000000</f>
        <v>0</v>
      </c>
      <c r="Q174" s="803"/>
    </row>
    <row r="175" spans="1:17" s="368" customFormat="1" ht="18">
      <c r="A175" s="796"/>
      <c r="B175" s="263" t="s">
        <v>412</v>
      </c>
      <c r="C175" s="235"/>
      <c r="D175" s="97"/>
      <c r="E175" s="80"/>
      <c r="F175" s="254"/>
      <c r="G175" s="257"/>
      <c r="H175" s="258"/>
      <c r="I175" s="244"/>
      <c r="J175" s="244"/>
      <c r="K175" s="244"/>
      <c r="L175" s="257"/>
      <c r="M175" s="258"/>
      <c r="N175" s="244"/>
      <c r="O175" s="244"/>
      <c r="P175" s="244"/>
      <c r="Q175" s="345"/>
    </row>
    <row r="176" spans="1:17" s="368" customFormat="1" ht="18">
      <c r="A176" s="796">
        <v>29</v>
      </c>
      <c r="B176" s="552" t="s">
        <v>418</v>
      </c>
      <c r="C176" s="235">
        <v>4864960</v>
      </c>
      <c r="D176" s="97" t="s">
        <v>12</v>
      </c>
      <c r="E176" s="80" t="s">
        <v>305</v>
      </c>
      <c r="F176" s="254">
        <v>-1000</v>
      </c>
      <c r="G176" s="257">
        <v>980048</v>
      </c>
      <c r="H176" s="258">
        <v>980242</v>
      </c>
      <c r="I176" s="258">
        <f>G176-H176</f>
        <v>-194</v>
      </c>
      <c r="J176" s="258">
        <f>$F176*I176</f>
        <v>194000</v>
      </c>
      <c r="K176" s="258">
        <f>J176/1000000</f>
        <v>0.194</v>
      </c>
      <c r="L176" s="257">
        <v>2107</v>
      </c>
      <c r="M176" s="258">
        <v>2115</v>
      </c>
      <c r="N176" s="258">
        <f>L176-M176</f>
        <v>-8</v>
      </c>
      <c r="O176" s="258">
        <f>$F176*N176</f>
        <v>8000</v>
      </c>
      <c r="P176" s="259">
        <f>O176/1000000</f>
        <v>0.008</v>
      </c>
      <c r="Q176" s="345"/>
    </row>
    <row r="177" spans="1:17" ht="18">
      <c r="A177" s="796">
        <v>30</v>
      </c>
      <c r="B177" s="552" t="s">
        <v>419</v>
      </c>
      <c r="C177" s="235">
        <v>5128441</v>
      </c>
      <c r="D177" s="97" t="s">
        <v>12</v>
      </c>
      <c r="E177" s="80" t="s">
        <v>305</v>
      </c>
      <c r="F177" s="369">
        <v>-750</v>
      </c>
      <c r="G177" s="257">
        <v>1155</v>
      </c>
      <c r="H177" s="258">
        <v>1190</v>
      </c>
      <c r="I177" s="258">
        <f>G177-H177</f>
        <v>-35</v>
      </c>
      <c r="J177" s="258">
        <f>$F177*I177</f>
        <v>26250</v>
      </c>
      <c r="K177" s="259">
        <f>J177/1000000</f>
        <v>0.02625</v>
      </c>
      <c r="L177" s="257">
        <v>4404</v>
      </c>
      <c r="M177" s="258">
        <v>4405</v>
      </c>
      <c r="N177" s="258">
        <f>L177-M177</f>
        <v>-1</v>
      </c>
      <c r="O177" s="258">
        <f>$F177*N177</f>
        <v>750</v>
      </c>
      <c r="P177" s="259">
        <f>O177/1000000</f>
        <v>0.00075</v>
      </c>
      <c r="Q177" s="345"/>
    </row>
    <row r="178" spans="1:17" ht="18" customHeight="1" thickBot="1">
      <c r="A178" s="804"/>
      <c r="B178" s="805"/>
      <c r="C178" s="806"/>
      <c r="D178" s="118"/>
      <c r="E178" s="450"/>
      <c r="F178" s="806"/>
      <c r="G178" s="724"/>
      <c r="H178" s="807"/>
      <c r="I178" s="772"/>
      <c r="J178" s="772"/>
      <c r="K178" s="772"/>
      <c r="L178" s="724"/>
      <c r="M178" s="807"/>
      <c r="N178" s="772"/>
      <c r="O178" s="772"/>
      <c r="P178" s="772"/>
      <c r="Q178" s="808"/>
    </row>
    <row r="179" s="419" customFormat="1" ht="15" customHeight="1"/>
    <row r="181" spans="1:16" ht="20.25">
      <c r="A181" s="239" t="s">
        <v>274</v>
      </c>
      <c r="K181" s="457">
        <f>SUM(K133:K179)</f>
        <v>0.852796043</v>
      </c>
      <c r="P181" s="457">
        <f>SUM(P133:P179)</f>
        <v>0.014196913000000002</v>
      </c>
    </row>
    <row r="182" spans="1:16" ht="12.75">
      <c r="A182" s="46"/>
      <c r="K182" s="409"/>
      <c r="P182" s="409"/>
    </row>
    <row r="183" spans="1:16" ht="12.75">
      <c r="A183" s="46"/>
      <c r="K183" s="409"/>
      <c r="P183" s="409"/>
    </row>
    <row r="184" spans="1:17" ht="18">
      <c r="A184" s="46"/>
      <c r="K184" s="409"/>
      <c r="P184" s="409"/>
      <c r="Q184" s="453" t="str">
        <f>NDPL!$Q$1</f>
        <v>NOVEMBER-2022</v>
      </c>
    </row>
    <row r="185" spans="1:16" ht="12.75">
      <c r="A185" s="46"/>
      <c r="K185" s="409"/>
      <c r="P185" s="409"/>
    </row>
    <row r="186" spans="1:16" ht="12.75">
      <c r="A186" s="46"/>
      <c r="K186" s="409"/>
      <c r="P186" s="409"/>
    </row>
    <row r="187" spans="1:16" ht="12.75">
      <c r="A187" s="46"/>
      <c r="K187" s="409"/>
      <c r="P187" s="409"/>
    </row>
    <row r="188" spans="1:11" ht="13.5" thickBot="1">
      <c r="A188" s="2"/>
      <c r="B188" s="6"/>
      <c r="C188" s="6"/>
      <c r="D188" s="42"/>
      <c r="E188" s="42"/>
      <c r="F188" s="18"/>
      <c r="G188" s="18"/>
      <c r="H188" s="18"/>
      <c r="I188" s="18"/>
      <c r="J188" s="18"/>
      <c r="K188" s="43"/>
    </row>
    <row r="189" spans="1:17" ht="27.75">
      <c r="A189" s="313" t="s">
        <v>177</v>
      </c>
      <c r="B189" s="115"/>
      <c r="C189" s="111"/>
      <c r="D189" s="111"/>
      <c r="E189" s="111"/>
      <c r="F189" s="155"/>
      <c r="G189" s="155"/>
      <c r="H189" s="155"/>
      <c r="I189" s="155"/>
      <c r="J189" s="155"/>
      <c r="K189" s="156"/>
      <c r="L189" s="419"/>
      <c r="M189" s="419"/>
      <c r="N189" s="419"/>
      <c r="O189" s="419"/>
      <c r="P189" s="419"/>
      <c r="Q189" s="420"/>
    </row>
    <row r="190" spans="1:17" ht="24.75" customHeight="1">
      <c r="A190" s="312" t="s">
        <v>276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311">
        <f>K127</f>
        <v>-39.24736417</v>
      </c>
      <c r="L190" s="225"/>
      <c r="M190" s="225"/>
      <c r="N190" s="225"/>
      <c r="O190" s="225"/>
      <c r="P190" s="311">
        <f>P127</f>
        <v>-2.8927102799999993</v>
      </c>
      <c r="Q190" s="421"/>
    </row>
    <row r="191" spans="1:17" ht="24.75" customHeight="1">
      <c r="A191" s="312" t="s">
        <v>275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311">
        <f>K181</f>
        <v>0.852796043</v>
      </c>
      <c r="L191" s="225"/>
      <c r="M191" s="225"/>
      <c r="N191" s="225"/>
      <c r="O191" s="225"/>
      <c r="P191" s="311">
        <f>P181</f>
        <v>0.014196913000000002</v>
      </c>
      <c r="Q191" s="421"/>
    </row>
    <row r="192" spans="1:17" ht="24.75" customHeight="1">
      <c r="A192" s="312" t="s">
        <v>277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311">
        <f>'ROHTAK ROAD'!K43</f>
        <v>-0.20077499899999998</v>
      </c>
      <c r="L192" s="225"/>
      <c r="M192" s="225"/>
      <c r="N192" s="225"/>
      <c r="O192" s="225"/>
      <c r="P192" s="311">
        <f>'ROHTAK ROAD'!P43</f>
        <v>0.0010041669999999985</v>
      </c>
      <c r="Q192" s="421"/>
    </row>
    <row r="193" spans="1:17" ht="24.75" customHeight="1">
      <c r="A193" s="312" t="s">
        <v>278</v>
      </c>
      <c r="B193" s="44"/>
      <c r="C193" s="44"/>
      <c r="D193" s="44"/>
      <c r="E193" s="44"/>
      <c r="F193" s="44"/>
      <c r="G193" s="44"/>
      <c r="H193" s="44"/>
      <c r="I193" s="44"/>
      <c r="J193" s="44"/>
      <c r="K193" s="311">
        <f>-MES!K35</f>
        <v>0.0056125</v>
      </c>
      <c r="L193" s="225"/>
      <c r="M193" s="225"/>
      <c r="N193" s="225"/>
      <c r="O193" s="225"/>
      <c r="P193" s="311">
        <f>-MES!P35</f>
        <v>-0.0548875</v>
      </c>
      <c r="Q193" s="421"/>
    </row>
    <row r="194" spans="1:17" ht="29.25" customHeight="1" thickBot="1">
      <c r="A194" s="314" t="s">
        <v>178</v>
      </c>
      <c r="B194" s="157"/>
      <c r="C194" s="158"/>
      <c r="D194" s="158"/>
      <c r="E194" s="158"/>
      <c r="F194" s="158"/>
      <c r="G194" s="158"/>
      <c r="H194" s="158"/>
      <c r="I194" s="158"/>
      <c r="J194" s="158"/>
      <c r="K194" s="315">
        <f>SUM(K190:K193)</f>
        <v>-38.589730626</v>
      </c>
      <c r="L194" s="461"/>
      <c r="M194" s="461"/>
      <c r="N194" s="461"/>
      <c r="O194" s="461"/>
      <c r="P194" s="315">
        <f>SUM(P190:P193)</f>
        <v>-2.932396699999999</v>
      </c>
      <c r="Q194" s="423"/>
    </row>
    <row r="195" spans="1:17" ht="12.75">
      <c r="A195" s="778"/>
      <c r="B195" s="419"/>
      <c r="C195" s="419"/>
      <c r="D195" s="419"/>
      <c r="E195" s="419"/>
      <c r="F195" s="419"/>
      <c r="G195" s="419"/>
      <c r="H195" s="419"/>
      <c r="I195" s="419"/>
      <c r="J195" s="419"/>
      <c r="K195" s="419"/>
      <c r="L195" s="419"/>
      <c r="M195" s="419"/>
      <c r="N195" s="419"/>
      <c r="O195" s="419"/>
      <c r="P195" s="419"/>
      <c r="Q195" s="420"/>
    </row>
    <row r="196" spans="1:17" ht="12.75">
      <c r="A196" s="445"/>
      <c r="B196" s="368"/>
      <c r="C196" s="368"/>
      <c r="D196" s="368"/>
      <c r="E196" s="368"/>
      <c r="F196" s="368"/>
      <c r="G196" s="368"/>
      <c r="H196" s="368"/>
      <c r="I196" s="368"/>
      <c r="J196" s="368"/>
      <c r="K196" s="368"/>
      <c r="L196" s="368"/>
      <c r="M196" s="368"/>
      <c r="N196" s="368"/>
      <c r="O196" s="368"/>
      <c r="P196" s="368"/>
      <c r="Q196" s="421"/>
    </row>
    <row r="197" spans="1:17" ht="12.75">
      <c r="A197" s="445"/>
      <c r="B197" s="368"/>
      <c r="C197" s="368"/>
      <c r="D197" s="368"/>
      <c r="E197" s="368"/>
      <c r="F197" s="368"/>
      <c r="G197" s="368"/>
      <c r="H197" s="368"/>
      <c r="I197" s="368"/>
      <c r="J197" s="368"/>
      <c r="K197" s="368"/>
      <c r="L197" s="368"/>
      <c r="M197" s="368"/>
      <c r="N197" s="368"/>
      <c r="O197" s="368"/>
      <c r="P197" s="368"/>
      <c r="Q197" s="421"/>
    </row>
    <row r="198" spans="1:17" ht="12.75">
      <c r="A198" s="445"/>
      <c r="B198" s="368"/>
      <c r="C198" s="368"/>
      <c r="D198" s="368"/>
      <c r="E198" s="368"/>
      <c r="F198" s="368"/>
      <c r="G198" s="368"/>
      <c r="H198" s="368"/>
      <c r="I198" s="368"/>
      <c r="J198" s="368"/>
      <c r="K198" s="368"/>
      <c r="L198" s="368"/>
      <c r="M198" s="368"/>
      <c r="N198" s="368"/>
      <c r="O198" s="368"/>
      <c r="P198" s="368"/>
      <c r="Q198" s="421"/>
    </row>
    <row r="199" spans="1:17" ht="13.5" thickBot="1">
      <c r="A199" s="446"/>
      <c r="B199" s="422"/>
      <c r="C199" s="422"/>
      <c r="D199" s="422"/>
      <c r="E199" s="422"/>
      <c r="F199" s="422"/>
      <c r="G199" s="422"/>
      <c r="H199" s="422"/>
      <c r="I199" s="422"/>
      <c r="J199" s="422"/>
      <c r="K199" s="422"/>
      <c r="L199" s="422"/>
      <c r="M199" s="422"/>
      <c r="N199" s="422"/>
      <c r="O199" s="422"/>
      <c r="P199" s="422"/>
      <c r="Q199" s="423"/>
    </row>
    <row r="200" spans="1:17" ht="12.75">
      <c r="A200" s="424"/>
      <c r="B200" s="425"/>
      <c r="C200" s="425"/>
      <c r="D200" s="425"/>
      <c r="E200" s="425"/>
      <c r="F200" s="425"/>
      <c r="G200" s="425"/>
      <c r="H200" s="419"/>
      <c r="I200" s="419"/>
      <c r="J200" s="419"/>
      <c r="K200" s="419"/>
      <c r="L200" s="419"/>
      <c r="M200" s="419"/>
      <c r="N200" s="419"/>
      <c r="O200" s="419"/>
      <c r="P200" s="419"/>
      <c r="Q200" s="420"/>
    </row>
    <row r="201" spans="1:17" ht="26.25">
      <c r="A201" s="462" t="s">
        <v>286</v>
      </c>
      <c r="B201" s="427"/>
      <c r="C201" s="427"/>
      <c r="D201" s="427"/>
      <c r="E201" s="427"/>
      <c r="F201" s="427"/>
      <c r="G201" s="427"/>
      <c r="H201" s="368"/>
      <c r="I201" s="368"/>
      <c r="J201" s="368"/>
      <c r="K201" s="368"/>
      <c r="L201" s="368"/>
      <c r="M201" s="368"/>
      <c r="N201" s="368"/>
      <c r="O201" s="368"/>
      <c r="P201" s="368"/>
      <c r="Q201" s="421"/>
    </row>
    <row r="202" spans="1:17" ht="12.75">
      <c r="A202" s="428"/>
      <c r="B202" s="427"/>
      <c r="C202" s="427"/>
      <c r="D202" s="427"/>
      <c r="E202" s="427"/>
      <c r="F202" s="427"/>
      <c r="G202" s="427"/>
      <c r="H202" s="368"/>
      <c r="I202" s="368"/>
      <c r="J202" s="368"/>
      <c r="K202" s="368"/>
      <c r="L202" s="368"/>
      <c r="M202" s="368"/>
      <c r="N202" s="368"/>
      <c r="O202" s="368"/>
      <c r="P202" s="368"/>
      <c r="Q202" s="421"/>
    </row>
    <row r="203" spans="1:17" ht="15.75">
      <c r="A203" s="429"/>
      <c r="B203" s="430"/>
      <c r="C203" s="430"/>
      <c r="D203" s="430"/>
      <c r="E203" s="430"/>
      <c r="F203" s="430"/>
      <c r="G203" s="430"/>
      <c r="H203" s="368"/>
      <c r="I203" s="368"/>
      <c r="J203" s="368"/>
      <c r="K203" s="431" t="s">
        <v>298</v>
      </c>
      <c r="L203" s="368"/>
      <c r="M203" s="368"/>
      <c r="N203" s="368"/>
      <c r="O203" s="368"/>
      <c r="P203" s="431" t="s">
        <v>299</v>
      </c>
      <c r="Q203" s="421"/>
    </row>
    <row r="204" spans="1:17" ht="12.75">
      <c r="A204" s="432"/>
      <c r="B204" s="80"/>
      <c r="C204" s="80"/>
      <c r="D204" s="80"/>
      <c r="E204" s="80"/>
      <c r="F204" s="80"/>
      <c r="G204" s="80"/>
      <c r="H204" s="368"/>
      <c r="I204" s="368"/>
      <c r="J204" s="368"/>
      <c r="K204" s="368"/>
      <c r="L204" s="368"/>
      <c r="M204" s="368"/>
      <c r="N204" s="368"/>
      <c r="O204" s="368"/>
      <c r="P204" s="368"/>
      <c r="Q204" s="421"/>
    </row>
    <row r="205" spans="1:17" ht="12.75">
      <c r="A205" s="432"/>
      <c r="B205" s="80"/>
      <c r="C205" s="80"/>
      <c r="D205" s="80"/>
      <c r="E205" s="80"/>
      <c r="F205" s="80"/>
      <c r="G205" s="80"/>
      <c r="H205" s="368"/>
      <c r="I205" s="368"/>
      <c r="J205" s="368"/>
      <c r="K205" s="368"/>
      <c r="L205" s="368"/>
      <c r="M205" s="368"/>
      <c r="N205" s="368"/>
      <c r="O205" s="368"/>
      <c r="P205" s="368"/>
      <c r="Q205" s="421"/>
    </row>
    <row r="206" spans="1:17" ht="23.25">
      <c r="A206" s="463" t="s">
        <v>289</v>
      </c>
      <c r="B206" s="434"/>
      <c r="C206" s="434"/>
      <c r="D206" s="435"/>
      <c r="E206" s="435"/>
      <c r="F206" s="436"/>
      <c r="G206" s="435"/>
      <c r="H206" s="368"/>
      <c r="I206" s="368"/>
      <c r="J206" s="368"/>
      <c r="K206" s="464">
        <f>K194</f>
        <v>-38.589730626</v>
      </c>
      <c r="L206" s="465" t="s">
        <v>287</v>
      </c>
      <c r="M206" s="466"/>
      <c r="N206" s="466"/>
      <c r="O206" s="466"/>
      <c r="P206" s="464">
        <f>P194</f>
        <v>-2.932396699999999</v>
      </c>
      <c r="Q206" s="467" t="s">
        <v>287</v>
      </c>
    </row>
    <row r="207" spans="1:17" ht="23.25">
      <c r="A207" s="439"/>
      <c r="B207" s="440"/>
      <c r="C207" s="440"/>
      <c r="D207" s="427"/>
      <c r="E207" s="427"/>
      <c r="F207" s="441"/>
      <c r="G207" s="427"/>
      <c r="H207" s="368"/>
      <c r="I207" s="368"/>
      <c r="J207" s="368"/>
      <c r="K207" s="466"/>
      <c r="L207" s="468"/>
      <c r="M207" s="466"/>
      <c r="N207" s="466"/>
      <c r="O207" s="466"/>
      <c r="P207" s="466"/>
      <c r="Q207" s="469"/>
    </row>
    <row r="208" spans="1:17" ht="23.25">
      <c r="A208" s="470" t="s">
        <v>288</v>
      </c>
      <c r="B208" s="37"/>
      <c r="C208" s="37"/>
      <c r="D208" s="427"/>
      <c r="E208" s="427"/>
      <c r="F208" s="444"/>
      <c r="G208" s="435"/>
      <c r="H208" s="368"/>
      <c r="I208" s="368"/>
      <c r="J208" s="368"/>
      <c r="K208" s="466">
        <f>'STEPPED UP GENCO'!K64</f>
        <v>6.331610093300001</v>
      </c>
      <c r="L208" s="465" t="s">
        <v>287</v>
      </c>
      <c r="M208" s="466"/>
      <c r="N208" s="466"/>
      <c r="O208" s="466"/>
      <c r="P208" s="466">
        <f>'STEPPED UP GENCO'!P64</f>
        <v>0</v>
      </c>
      <c r="Q208" s="467" t="s">
        <v>287</v>
      </c>
    </row>
    <row r="209" spans="1:17" ht="15">
      <c r="A209" s="445"/>
      <c r="B209" s="368"/>
      <c r="C209" s="368"/>
      <c r="D209" s="368"/>
      <c r="E209" s="368"/>
      <c r="F209" s="368"/>
      <c r="G209" s="368"/>
      <c r="H209" s="368"/>
      <c r="I209" s="368"/>
      <c r="J209" s="368"/>
      <c r="K209" s="368"/>
      <c r="L209" s="210"/>
      <c r="M209" s="368"/>
      <c r="N209" s="368"/>
      <c r="O209" s="368"/>
      <c r="P209" s="368"/>
      <c r="Q209" s="471"/>
    </row>
    <row r="210" spans="1:17" ht="15">
      <c r="A210" s="445"/>
      <c r="B210" s="368"/>
      <c r="C210" s="368"/>
      <c r="D210" s="368"/>
      <c r="E210" s="368"/>
      <c r="F210" s="368"/>
      <c r="G210" s="368"/>
      <c r="H210" s="368"/>
      <c r="I210" s="368"/>
      <c r="J210" s="368"/>
      <c r="K210" s="368"/>
      <c r="L210" s="210"/>
      <c r="M210" s="368"/>
      <c r="N210" s="368"/>
      <c r="O210" s="368"/>
      <c r="P210" s="368"/>
      <c r="Q210" s="471"/>
    </row>
    <row r="211" spans="1:17" ht="15">
      <c r="A211" s="445"/>
      <c r="B211" s="368"/>
      <c r="C211" s="368"/>
      <c r="D211" s="368"/>
      <c r="E211" s="368"/>
      <c r="F211" s="368"/>
      <c r="G211" s="368"/>
      <c r="H211" s="368"/>
      <c r="I211" s="368"/>
      <c r="J211" s="368"/>
      <c r="K211" s="368"/>
      <c r="L211" s="210"/>
      <c r="M211" s="368"/>
      <c r="N211" s="368"/>
      <c r="O211" s="368"/>
      <c r="P211" s="368"/>
      <c r="Q211" s="471"/>
    </row>
    <row r="212" spans="1:17" ht="23.25">
      <c r="A212" s="445"/>
      <c r="B212" s="368"/>
      <c r="C212" s="368"/>
      <c r="D212" s="368"/>
      <c r="E212" s="368"/>
      <c r="F212" s="368"/>
      <c r="G212" s="368"/>
      <c r="H212" s="434"/>
      <c r="I212" s="434"/>
      <c r="J212" s="472" t="s">
        <v>290</v>
      </c>
      <c r="K212" s="473">
        <f>SUM(K206:K211)</f>
        <v>-32.2581205327</v>
      </c>
      <c r="L212" s="472" t="s">
        <v>287</v>
      </c>
      <c r="M212" s="466"/>
      <c r="N212" s="466"/>
      <c r="O212" s="466"/>
      <c r="P212" s="473">
        <f>SUM(P206:P211)</f>
        <v>-2.932396699999999</v>
      </c>
      <c r="Q212" s="472" t="s">
        <v>287</v>
      </c>
    </row>
    <row r="213" spans="1:17" ht="13.5" thickBot="1">
      <c r="A213" s="446"/>
      <c r="B213" s="422"/>
      <c r="C213" s="422"/>
      <c r="D213" s="422"/>
      <c r="E213" s="422"/>
      <c r="F213" s="422"/>
      <c r="G213" s="422"/>
      <c r="H213" s="422"/>
      <c r="I213" s="422"/>
      <c r="J213" s="422"/>
      <c r="K213" s="422"/>
      <c r="L213" s="422"/>
      <c r="M213" s="422"/>
      <c r="N213" s="422"/>
      <c r="O213" s="422"/>
      <c r="P213" s="422"/>
      <c r="Q213" s="423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0" r:id="rId1"/>
  <rowBreaks count="4" manualBreakCount="4">
    <brk id="59" max="255" man="1"/>
    <brk id="127" max="17" man="1"/>
    <brk id="128" max="17" man="1"/>
    <brk id="18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="85" zoomScaleNormal="85" zoomScaleSheetLayoutView="85" zoomScalePageLayoutView="0" workbookViewId="0" topLeftCell="A81">
      <selection activeCell="Q96" sqref="Q9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636" customFormat="1" ht="11.25" customHeight="1">
      <c r="A1" s="14" t="s">
        <v>214</v>
      </c>
    </row>
    <row r="2" spans="1:18" s="636" customFormat="1" ht="11.25" customHeight="1">
      <c r="A2" s="2" t="s">
        <v>215</v>
      </c>
      <c r="K2" s="637"/>
      <c r="Q2" s="638" t="str">
        <f>NDPL!$Q$1</f>
        <v>NOVEMBER-2022</v>
      </c>
      <c r="R2" s="638"/>
    </row>
    <row r="3" s="636" customFormat="1" ht="11.25" customHeight="1">
      <c r="A3" s="77" t="s">
        <v>77</v>
      </c>
    </row>
    <row r="4" spans="1:16" s="636" customFormat="1" ht="11.25" customHeight="1" thickBot="1">
      <c r="A4" s="77" t="s">
        <v>223</v>
      </c>
      <c r="G4" s="102"/>
      <c r="H4" s="102"/>
      <c r="I4" s="637" t="s">
        <v>7</v>
      </c>
      <c r="J4" s="102"/>
      <c r="K4" s="102"/>
      <c r="L4" s="102"/>
      <c r="M4" s="102"/>
      <c r="N4" s="637" t="s">
        <v>354</v>
      </c>
      <c r="O4" s="102"/>
      <c r="P4" s="102"/>
    </row>
    <row r="5" spans="1:17" ht="55.5" customHeight="1" thickBot="1" thickTop="1">
      <c r="A5" s="28" t="s">
        <v>8</v>
      </c>
      <c r="B5" s="25" t="s">
        <v>9</v>
      </c>
      <c r="C5" s="26" t="s">
        <v>1</v>
      </c>
      <c r="D5" s="26" t="s">
        <v>2</v>
      </c>
      <c r="E5" s="26" t="s">
        <v>3</v>
      </c>
      <c r="F5" s="26" t="s">
        <v>10</v>
      </c>
      <c r="G5" s="28" t="str">
        <f>NDPL!G5</f>
        <v>FINAL READING 30/11/2022</v>
      </c>
      <c r="H5" s="26" t="str">
        <f>NDPL!H5</f>
        <v>INTIAL READING 01/11/2022</v>
      </c>
      <c r="I5" s="26" t="s">
        <v>4</v>
      </c>
      <c r="J5" s="26" t="s">
        <v>5</v>
      </c>
      <c r="K5" s="26" t="s">
        <v>6</v>
      </c>
      <c r="L5" s="28" t="str">
        <f>NDPL!G5</f>
        <v>FINAL READING 30/11/2022</v>
      </c>
      <c r="M5" s="26" t="str">
        <f>NDPL!H5</f>
        <v>INTIAL READING 01/11/2022</v>
      </c>
      <c r="N5" s="26" t="s">
        <v>4</v>
      </c>
      <c r="O5" s="26" t="s">
        <v>5</v>
      </c>
      <c r="P5" s="26" t="s">
        <v>6</v>
      </c>
      <c r="Q5" s="145" t="s">
        <v>270</v>
      </c>
    </row>
    <row r="6" spans="1:16" ht="0.75" customHeight="1" thickBot="1" thickTop="1">
      <c r="A6" s="5"/>
      <c r="B6" s="12"/>
      <c r="C6" s="4"/>
      <c r="D6" s="4"/>
      <c r="E6" s="4"/>
      <c r="F6" s="4"/>
      <c r="G6" s="4"/>
      <c r="H6" s="4"/>
      <c r="I6" s="4"/>
      <c r="J6" s="4"/>
      <c r="K6" s="4"/>
      <c r="L6" s="16"/>
      <c r="M6" s="4"/>
      <c r="N6" s="4"/>
      <c r="O6" s="4"/>
      <c r="P6" s="4"/>
    </row>
    <row r="7" spans="1:17" s="341" customFormat="1" ht="15.75" customHeight="1" thickTop="1">
      <c r="A7" s="273"/>
      <c r="B7" s="274" t="s">
        <v>131</v>
      </c>
      <c r="C7" s="266"/>
      <c r="D7" s="29"/>
      <c r="E7" s="29"/>
      <c r="F7" s="30"/>
      <c r="G7" s="22"/>
      <c r="H7" s="350"/>
      <c r="I7" s="350"/>
      <c r="J7" s="350"/>
      <c r="K7" s="350"/>
      <c r="L7" s="351"/>
      <c r="M7" s="350"/>
      <c r="N7" s="350"/>
      <c r="O7" s="350"/>
      <c r="P7" s="350"/>
      <c r="Q7" s="408"/>
    </row>
    <row r="8" spans="1:17" s="341" customFormat="1" ht="15.75" customHeight="1">
      <c r="A8" s="275">
        <v>1</v>
      </c>
      <c r="B8" s="276" t="s">
        <v>78</v>
      </c>
      <c r="C8" s="279">
        <v>4865110</v>
      </c>
      <c r="D8" s="33" t="s">
        <v>12</v>
      </c>
      <c r="E8" s="34" t="s">
        <v>305</v>
      </c>
      <c r="F8" s="285">
        <v>267</v>
      </c>
      <c r="G8" s="257">
        <v>36544</v>
      </c>
      <c r="H8" s="258">
        <v>36598</v>
      </c>
      <c r="I8" s="209">
        <f aca="true" t="shared" si="0" ref="I8:I13">G8-H8</f>
        <v>-54</v>
      </c>
      <c r="J8" s="209">
        <f aca="true" t="shared" si="1" ref="J8:J13">$F8*I8</f>
        <v>-14418</v>
      </c>
      <c r="K8" s="209">
        <f aca="true" t="shared" si="2" ref="K8:K13">J8/1000000</f>
        <v>-0.014418</v>
      </c>
      <c r="L8" s="257">
        <v>991981</v>
      </c>
      <c r="M8" s="258">
        <v>991976</v>
      </c>
      <c r="N8" s="209">
        <f aca="true" t="shared" si="3" ref="N8:N13">L8-M8</f>
        <v>5</v>
      </c>
      <c r="O8" s="209">
        <f aca="true" t="shared" si="4" ref="O8:O13">$F8*N8</f>
        <v>1335</v>
      </c>
      <c r="P8" s="209">
        <f aca="true" t="shared" si="5" ref="P8:P13">O8/1000000</f>
        <v>0.001335</v>
      </c>
      <c r="Q8" s="353"/>
    </row>
    <row r="9" spans="1:17" s="341" customFormat="1" ht="15.75" customHeight="1">
      <c r="A9" s="275">
        <v>2</v>
      </c>
      <c r="B9" s="276" t="s">
        <v>79</v>
      </c>
      <c r="C9" s="279">
        <v>4865080</v>
      </c>
      <c r="D9" s="33" t="s">
        <v>12</v>
      </c>
      <c r="E9" s="34" t="s">
        <v>305</v>
      </c>
      <c r="F9" s="285">
        <v>4000</v>
      </c>
      <c r="G9" s="257">
        <v>11233</v>
      </c>
      <c r="H9" s="258">
        <v>11236</v>
      </c>
      <c r="I9" s="209">
        <f t="shared" si="0"/>
        <v>-3</v>
      </c>
      <c r="J9" s="209">
        <f t="shared" si="1"/>
        <v>-12000</v>
      </c>
      <c r="K9" s="209">
        <f t="shared" si="2"/>
        <v>-0.012</v>
      </c>
      <c r="L9" s="257">
        <v>1394</v>
      </c>
      <c r="M9" s="258">
        <v>1413</v>
      </c>
      <c r="N9" s="209">
        <f t="shared" si="3"/>
        <v>-19</v>
      </c>
      <c r="O9" s="209">
        <f t="shared" si="4"/>
        <v>-76000</v>
      </c>
      <c r="P9" s="209">
        <f t="shared" si="5"/>
        <v>-0.076</v>
      </c>
      <c r="Q9" s="353"/>
    </row>
    <row r="10" spans="1:17" s="341" customFormat="1" ht="15.75" customHeight="1">
      <c r="A10" s="275">
        <v>3</v>
      </c>
      <c r="B10" s="276" t="s">
        <v>80</v>
      </c>
      <c r="C10" s="279">
        <v>4865108</v>
      </c>
      <c r="D10" s="33" t="s">
        <v>12</v>
      </c>
      <c r="E10" s="34" t="s">
        <v>305</v>
      </c>
      <c r="F10" s="285">
        <v>133.33</v>
      </c>
      <c r="G10" s="257">
        <v>24929</v>
      </c>
      <c r="H10" s="258">
        <v>24927</v>
      </c>
      <c r="I10" s="209">
        <f t="shared" si="0"/>
        <v>2</v>
      </c>
      <c r="J10" s="209">
        <f t="shared" si="1"/>
        <v>266.66</v>
      </c>
      <c r="K10" s="209">
        <f t="shared" si="2"/>
        <v>0.00026666</v>
      </c>
      <c r="L10" s="257">
        <v>34849</v>
      </c>
      <c r="M10" s="258">
        <v>34832</v>
      </c>
      <c r="N10" s="209">
        <f t="shared" si="3"/>
        <v>17</v>
      </c>
      <c r="O10" s="209">
        <f t="shared" si="4"/>
        <v>2266.61</v>
      </c>
      <c r="P10" s="209">
        <f t="shared" si="5"/>
        <v>0.00226661</v>
      </c>
      <c r="Q10" s="345"/>
    </row>
    <row r="11" spans="1:17" s="341" customFormat="1" ht="15.75" customHeight="1">
      <c r="A11" s="275">
        <v>4</v>
      </c>
      <c r="B11" s="276" t="s">
        <v>81</v>
      </c>
      <c r="C11" s="279">
        <v>4864834</v>
      </c>
      <c r="D11" s="33" t="s">
        <v>12</v>
      </c>
      <c r="E11" s="34" t="s">
        <v>305</v>
      </c>
      <c r="F11" s="634">
        <v>1000</v>
      </c>
      <c r="G11" s="257">
        <v>999741</v>
      </c>
      <c r="H11" s="258">
        <v>999785</v>
      </c>
      <c r="I11" s="209">
        <f>G11-H11</f>
        <v>-44</v>
      </c>
      <c r="J11" s="209">
        <f t="shared" si="1"/>
        <v>-44000</v>
      </c>
      <c r="K11" s="209">
        <f t="shared" si="2"/>
        <v>-0.044</v>
      </c>
      <c r="L11" s="257">
        <v>999725</v>
      </c>
      <c r="M11" s="258">
        <v>999730</v>
      </c>
      <c r="N11" s="209">
        <f>L11-M11</f>
        <v>-5</v>
      </c>
      <c r="O11" s="209">
        <f t="shared" si="4"/>
        <v>-5000</v>
      </c>
      <c r="P11" s="209">
        <f t="shared" si="5"/>
        <v>-0.005</v>
      </c>
      <c r="Q11" s="345"/>
    </row>
    <row r="12" spans="1:17" s="341" customFormat="1" ht="15">
      <c r="A12" s="275">
        <v>5</v>
      </c>
      <c r="B12" s="276" t="s">
        <v>82</v>
      </c>
      <c r="C12" s="279">
        <v>4865126</v>
      </c>
      <c r="D12" s="33" t="s">
        <v>12</v>
      </c>
      <c r="E12" s="34" t="s">
        <v>305</v>
      </c>
      <c r="F12" s="634">
        <v>1600</v>
      </c>
      <c r="G12" s="257">
        <v>91</v>
      </c>
      <c r="H12" s="258">
        <v>92</v>
      </c>
      <c r="I12" s="209">
        <f>G12-H12</f>
        <v>-1</v>
      </c>
      <c r="J12" s="209">
        <f t="shared" si="1"/>
        <v>-1600</v>
      </c>
      <c r="K12" s="209">
        <f t="shared" si="2"/>
        <v>-0.0016</v>
      </c>
      <c r="L12" s="257">
        <v>999947</v>
      </c>
      <c r="M12" s="258">
        <v>999944</v>
      </c>
      <c r="N12" s="209">
        <f>L12-M12</f>
        <v>3</v>
      </c>
      <c r="O12" s="209">
        <f t="shared" si="4"/>
        <v>4800</v>
      </c>
      <c r="P12" s="209">
        <f t="shared" si="5"/>
        <v>0.0048</v>
      </c>
      <c r="Q12" s="768"/>
    </row>
    <row r="13" spans="1:17" s="341" customFormat="1" ht="15.75" customHeight="1">
      <c r="A13" s="275">
        <v>6</v>
      </c>
      <c r="B13" s="276" t="s">
        <v>83</v>
      </c>
      <c r="C13" s="279">
        <v>4865104</v>
      </c>
      <c r="D13" s="33" t="s">
        <v>12</v>
      </c>
      <c r="E13" s="34" t="s">
        <v>305</v>
      </c>
      <c r="F13" s="634">
        <v>1333.33</v>
      </c>
      <c r="G13" s="257">
        <v>18438</v>
      </c>
      <c r="H13" s="258">
        <v>18466</v>
      </c>
      <c r="I13" s="209">
        <f t="shared" si="0"/>
        <v>-28</v>
      </c>
      <c r="J13" s="209">
        <f t="shared" si="1"/>
        <v>-37333.24</v>
      </c>
      <c r="K13" s="209">
        <f t="shared" si="2"/>
        <v>-0.03733324</v>
      </c>
      <c r="L13" s="257">
        <v>4936</v>
      </c>
      <c r="M13" s="258">
        <v>4948</v>
      </c>
      <c r="N13" s="209">
        <f t="shared" si="3"/>
        <v>-12</v>
      </c>
      <c r="O13" s="209">
        <f t="shared" si="4"/>
        <v>-15999.96</v>
      </c>
      <c r="P13" s="209">
        <f t="shared" si="5"/>
        <v>-0.01599996</v>
      </c>
      <c r="Q13" s="345"/>
    </row>
    <row r="14" spans="1:17" s="341" customFormat="1" ht="15.75" customHeight="1">
      <c r="A14" s="275">
        <v>7</v>
      </c>
      <c r="B14" s="276" t="s">
        <v>84</v>
      </c>
      <c r="C14" s="279">
        <v>4864795</v>
      </c>
      <c r="D14" s="33" t="s">
        <v>12</v>
      </c>
      <c r="E14" s="34" t="s">
        <v>305</v>
      </c>
      <c r="F14" s="634">
        <v>200</v>
      </c>
      <c r="G14" s="257">
        <v>999608</v>
      </c>
      <c r="H14" s="258">
        <v>999692</v>
      </c>
      <c r="I14" s="209">
        <f>G14-H14</f>
        <v>-84</v>
      </c>
      <c r="J14" s="209">
        <f>$F14*I14</f>
        <v>-16800</v>
      </c>
      <c r="K14" s="209">
        <f>J14/1000000</f>
        <v>-0.0168</v>
      </c>
      <c r="L14" s="257">
        <v>999106</v>
      </c>
      <c r="M14" s="258">
        <v>999225</v>
      </c>
      <c r="N14" s="209">
        <f>L14-M14</f>
        <v>-119</v>
      </c>
      <c r="O14" s="209">
        <f>$F14*N14</f>
        <v>-23800</v>
      </c>
      <c r="P14" s="209">
        <f>O14/1000000</f>
        <v>-0.0238</v>
      </c>
      <c r="Q14" s="353"/>
    </row>
    <row r="15" spans="1:17" s="341" customFormat="1" ht="15.75" customHeight="1">
      <c r="A15" s="275"/>
      <c r="B15" s="276"/>
      <c r="C15" s="368"/>
      <c r="D15" s="368"/>
      <c r="E15" s="368"/>
      <c r="F15" s="368"/>
      <c r="G15" s="257"/>
      <c r="H15" s="368"/>
      <c r="I15" s="368"/>
      <c r="J15" s="368"/>
      <c r="K15" s="368"/>
      <c r="L15" s="257"/>
      <c r="M15" s="368"/>
      <c r="N15" s="368"/>
      <c r="O15" s="368"/>
      <c r="P15" s="368"/>
      <c r="Q15" s="817"/>
    </row>
    <row r="16" spans="1:17" s="341" customFormat="1" ht="15.75" customHeight="1">
      <c r="A16" s="275"/>
      <c r="B16" s="278" t="s">
        <v>11</v>
      </c>
      <c r="C16" s="279"/>
      <c r="D16" s="33"/>
      <c r="E16" s="33"/>
      <c r="F16" s="285"/>
      <c r="G16" s="257"/>
      <c r="H16" s="258"/>
      <c r="I16" s="209"/>
      <c r="J16" s="209"/>
      <c r="K16" s="209"/>
      <c r="L16" s="257"/>
      <c r="M16" s="258"/>
      <c r="N16" s="209"/>
      <c r="O16" s="209"/>
      <c r="P16" s="209"/>
      <c r="Q16" s="345"/>
    </row>
    <row r="17" spans="1:17" s="341" customFormat="1" ht="15.75" customHeight="1">
      <c r="A17" s="275">
        <v>8</v>
      </c>
      <c r="B17" s="276" t="s">
        <v>325</v>
      </c>
      <c r="C17" s="279">
        <v>4864884</v>
      </c>
      <c r="D17" s="33" t="s">
        <v>12</v>
      </c>
      <c r="E17" s="34" t="s">
        <v>305</v>
      </c>
      <c r="F17" s="285">
        <v>1000</v>
      </c>
      <c r="G17" s="257">
        <v>975002</v>
      </c>
      <c r="H17" s="258">
        <v>975022</v>
      </c>
      <c r="I17" s="209">
        <f aca="true" t="shared" si="6" ref="I17:I27">G17-H17</f>
        <v>-20</v>
      </c>
      <c r="J17" s="209">
        <f aca="true" t="shared" si="7" ref="J17:J27">$F17*I17</f>
        <v>-20000</v>
      </c>
      <c r="K17" s="209">
        <f aca="true" t="shared" si="8" ref="K17:K27">J17/1000000</f>
        <v>-0.02</v>
      </c>
      <c r="L17" s="257">
        <v>1215</v>
      </c>
      <c r="M17" s="258">
        <v>1216</v>
      </c>
      <c r="N17" s="209">
        <f aca="true" t="shared" si="9" ref="N17:N27">L17-M17</f>
        <v>-1</v>
      </c>
      <c r="O17" s="209">
        <f aca="true" t="shared" si="10" ref="O17:O27">$F17*N17</f>
        <v>-1000</v>
      </c>
      <c r="P17" s="209">
        <f aca="true" t="shared" si="11" ref="P17:P27">O17/1000000</f>
        <v>-0.001</v>
      </c>
      <c r="Q17" s="364"/>
    </row>
    <row r="18" spans="1:17" s="341" customFormat="1" ht="15.75" customHeight="1">
      <c r="A18" s="275">
        <v>9</v>
      </c>
      <c r="B18" s="276" t="s">
        <v>85</v>
      </c>
      <c r="C18" s="279">
        <v>4864897</v>
      </c>
      <c r="D18" s="33" t="s">
        <v>12</v>
      </c>
      <c r="E18" s="34" t="s">
        <v>305</v>
      </c>
      <c r="F18" s="285">
        <v>500</v>
      </c>
      <c r="G18" s="257">
        <v>983324</v>
      </c>
      <c r="H18" s="258">
        <v>983442</v>
      </c>
      <c r="I18" s="209">
        <f t="shared" si="6"/>
        <v>-118</v>
      </c>
      <c r="J18" s="209">
        <f>$F18*I18</f>
        <v>-59000</v>
      </c>
      <c r="K18" s="209">
        <f>J18/1000000</f>
        <v>-0.059</v>
      </c>
      <c r="L18" s="257">
        <v>279</v>
      </c>
      <c r="M18" s="258">
        <v>280</v>
      </c>
      <c r="N18" s="209">
        <f t="shared" si="9"/>
        <v>-1</v>
      </c>
      <c r="O18" s="209">
        <f>$F18*N18</f>
        <v>-500</v>
      </c>
      <c r="P18" s="209">
        <f>O18/1000000</f>
        <v>-0.0005</v>
      </c>
      <c r="Q18" s="345"/>
    </row>
    <row r="19" spans="1:17" s="341" customFormat="1" ht="15.75" customHeight="1">
      <c r="A19" s="275">
        <v>10</v>
      </c>
      <c r="B19" s="276" t="s">
        <v>115</v>
      </c>
      <c r="C19" s="279">
        <v>4864849</v>
      </c>
      <c r="D19" s="33" t="s">
        <v>12</v>
      </c>
      <c r="E19" s="34" t="s">
        <v>305</v>
      </c>
      <c r="F19" s="285">
        <v>1000</v>
      </c>
      <c r="G19" s="257">
        <v>997535</v>
      </c>
      <c r="H19" s="258">
        <v>997612</v>
      </c>
      <c r="I19" s="209">
        <f t="shared" si="6"/>
        <v>-77</v>
      </c>
      <c r="J19" s="209">
        <f>$F19*I19</f>
        <v>-77000</v>
      </c>
      <c r="K19" s="209">
        <f>J19/1000000</f>
        <v>-0.077</v>
      </c>
      <c r="L19" s="257">
        <v>999839</v>
      </c>
      <c r="M19" s="258">
        <v>999839</v>
      </c>
      <c r="N19" s="209">
        <f t="shared" si="9"/>
        <v>0</v>
      </c>
      <c r="O19" s="209">
        <f>$F19*N19</f>
        <v>0</v>
      </c>
      <c r="P19" s="209">
        <f>O19/1000000</f>
        <v>0</v>
      </c>
      <c r="Q19" s="345"/>
    </row>
    <row r="20" spans="1:17" s="341" customFormat="1" ht="15.75" customHeight="1">
      <c r="A20" s="275">
        <v>11</v>
      </c>
      <c r="B20" s="276" t="s">
        <v>86</v>
      </c>
      <c r="C20" s="279">
        <v>4864833</v>
      </c>
      <c r="D20" s="33" t="s">
        <v>12</v>
      </c>
      <c r="E20" s="34" t="s">
        <v>305</v>
      </c>
      <c r="F20" s="285">
        <v>1000</v>
      </c>
      <c r="G20" s="257">
        <v>982717</v>
      </c>
      <c r="H20" s="258">
        <v>982752</v>
      </c>
      <c r="I20" s="209">
        <f t="shared" si="6"/>
        <v>-35</v>
      </c>
      <c r="J20" s="209">
        <f t="shared" si="7"/>
        <v>-35000</v>
      </c>
      <c r="K20" s="209">
        <f t="shared" si="8"/>
        <v>-0.035</v>
      </c>
      <c r="L20" s="257">
        <v>1094</v>
      </c>
      <c r="M20" s="258">
        <v>1094</v>
      </c>
      <c r="N20" s="209">
        <f t="shared" si="9"/>
        <v>0</v>
      </c>
      <c r="O20" s="209">
        <f t="shared" si="10"/>
        <v>0</v>
      </c>
      <c r="P20" s="209">
        <f t="shared" si="11"/>
        <v>0</v>
      </c>
      <c r="Q20" s="345"/>
    </row>
    <row r="21" spans="1:17" s="341" customFormat="1" ht="15.75" customHeight="1">
      <c r="A21" s="275">
        <v>12</v>
      </c>
      <c r="B21" s="276" t="s">
        <v>87</v>
      </c>
      <c r="C21" s="279">
        <v>4865140</v>
      </c>
      <c r="D21" s="33" t="s">
        <v>12</v>
      </c>
      <c r="E21" s="34" t="s">
        <v>305</v>
      </c>
      <c r="F21" s="285">
        <v>1000</v>
      </c>
      <c r="G21" s="257">
        <v>135</v>
      </c>
      <c r="H21" s="258">
        <v>135</v>
      </c>
      <c r="I21" s="209">
        <f t="shared" si="6"/>
        <v>0</v>
      </c>
      <c r="J21" s="209">
        <f>$F21*I21</f>
        <v>0</v>
      </c>
      <c r="K21" s="209">
        <f>J21/1000000</f>
        <v>0</v>
      </c>
      <c r="L21" s="257">
        <v>3361</v>
      </c>
      <c r="M21" s="258">
        <v>3393</v>
      </c>
      <c r="N21" s="209">
        <f t="shared" si="9"/>
        <v>-32</v>
      </c>
      <c r="O21" s="209">
        <f>$F21*N21</f>
        <v>-32000</v>
      </c>
      <c r="P21" s="209">
        <f>O21/1000000</f>
        <v>-0.032</v>
      </c>
      <c r="Q21" s="345"/>
    </row>
    <row r="22" spans="1:17" s="341" customFormat="1" ht="15.75" customHeight="1">
      <c r="A22" s="275">
        <v>13</v>
      </c>
      <c r="B22" s="249" t="s">
        <v>88</v>
      </c>
      <c r="C22" s="279">
        <v>4864889</v>
      </c>
      <c r="D22" s="36" t="s">
        <v>12</v>
      </c>
      <c r="E22" s="34" t="s">
        <v>305</v>
      </c>
      <c r="F22" s="285">
        <v>1000</v>
      </c>
      <c r="G22" s="257">
        <v>993437</v>
      </c>
      <c r="H22" s="258">
        <v>993441</v>
      </c>
      <c r="I22" s="209">
        <f t="shared" si="6"/>
        <v>-4</v>
      </c>
      <c r="J22" s="209">
        <f t="shared" si="7"/>
        <v>-4000</v>
      </c>
      <c r="K22" s="209">
        <f t="shared" si="8"/>
        <v>-0.004</v>
      </c>
      <c r="L22" s="257">
        <v>995505</v>
      </c>
      <c r="M22" s="258">
        <v>995519</v>
      </c>
      <c r="N22" s="209">
        <f t="shared" si="9"/>
        <v>-14</v>
      </c>
      <c r="O22" s="209">
        <f t="shared" si="10"/>
        <v>-14000</v>
      </c>
      <c r="P22" s="209">
        <f t="shared" si="11"/>
        <v>-0.014</v>
      </c>
      <c r="Q22" s="345"/>
    </row>
    <row r="23" spans="1:17" s="341" customFormat="1" ht="15.75" customHeight="1">
      <c r="A23" s="275">
        <v>14</v>
      </c>
      <c r="B23" s="276" t="s">
        <v>89</v>
      </c>
      <c r="C23" s="279">
        <v>4864859</v>
      </c>
      <c r="D23" s="33" t="s">
        <v>12</v>
      </c>
      <c r="E23" s="34" t="s">
        <v>305</v>
      </c>
      <c r="F23" s="285">
        <v>1000</v>
      </c>
      <c r="G23" s="257">
        <v>992506</v>
      </c>
      <c r="H23" s="258">
        <v>992506</v>
      </c>
      <c r="I23" s="209">
        <f t="shared" si="6"/>
        <v>0</v>
      </c>
      <c r="J23" s="209">
        <f>$F23*I23</f>
        <v>0</v>
      </c>
      <c r="K23" s="209">
        <f>J23/1000000</f>
        <v>0</v>
      </c>
      <c r="L23" s="257">
        <v>999991</v>
      </c>
      <c r="M23" s="258">
        <v>999977</v>
      </c>
      <c r="N23" s="209">
        <f t="shared" si="9"/>
        <v>14</v>
      </c>
      <c r="O23" s="209">
        <f>$F23*N23</f>
        <v>14000</v>
      </c>
      <c r="P23" s="209">
        <f>O23/1000000</f>
        <v>0.014</v>
      </c>
      <c r="Q23" s="345"/>
    </row>
    <row r="24" spans="1:17" s="341" customFormat="1" ht="15.75" customHeight="1">
      <c r="A24" s="275">
        <v>15</v>
      </c>
      <c r="B24" s="276" t="s">
        <v>90</v>
      </c>
      <c r="C24" s="279">
        <v>4864895</v>
      </c>
      <c r="D24" s="33" t="s">
        <v>12</v>
      </c>
      <c r="E24" s="34" t="s">
        <v>305</v>
      </c>
      <c r="F24" s="285">
        <v>800</v>
      </c>
      <c r="G24" s="257">
        <v>994363</v>
      </c>
      <c r="H24" s="258">
        <v>994363</v>
      </c>
      <c r="I24" s="209">
        <f t="shared" si="6"/>
        <v>0</v>
      </c>
      <c r="J24" s="209">
        <f t="shared" si="7"/>
        <v>0</v>
      </c>
      <c r="K24" s="209">
        <f t="shared" si="8"/>
        <v>0</v>
      </c>
      <c r="L24" s="257">
        <v>7406</v>
      </c>
      <c r="M24" s="258">
        <v>7476</v>
      </c>
      <c r="N24" s="209">
        <f t="shared" si="9"/>
        <v>-70</v>
      </c>
      <c r="O24" s="209">
        <f t="shared" si="10"/>
        <v>-56000</v>
      </c>
      <c r="P24" s="209">
        <f t="shared" si="11"/>
        <v>-0.056</v>
      </c>
      <c r="Q24" s="345"/>
    </row>
    <row r="25" spans="1:17" s="341" customFormat="1" ht="15.75" customHeight="1">
      <c r="A25" s="275">
        <v>16</v>
      </c>
      <c r="B25" s="276" t="s">
        <v>91</v>
      </c>
      <c r="C25" s="279">
        <v>4864826</v>
      </c>
      <c r="D25" s="33" t="s">
        <v>12</v>
      </c>
      <c r="E25" s="34" t="s">
        <v>305</v>
      </c>
      <c r="F25" s="285">
        <v>133.33</v>
      </c>
      <c r="G25" s="257">
        <v>14434</v>
      </c>
      <c r="H25" s="258">
        <v>14556</v>
      </c>
      <c r="I25" s="209">
        <f t="shared" si="6"/>
        <v>-122</v>
      </c>
      <c r="J25" s="209">
        <f>$F25*I25</f>
        <v>-16266.260000000002</v>
      </c>
      <c r="K25" s="209">
        <f>J25/1000000</f>
        <v>-0.01626626</v>
      </c>
      <c r="L25" s="257">
        <v>8353</v>
      </c>
      <c r="M25" s="258">
        <v>8354</v>
      </c>
      <c r="N25" s="209">
        <f t="shared" si="9"/>
        <v>-1</v>
      </c>
      <c r="O25" s="209">
        <f>$F25*N25</f>
        <v>-133.33</v>
      </c>
      <c r="P25" s="209">
        <f>O25/1000000</f>
        <v>-0.00013333</v>
      </c>
      <c r="Q25" s="345"/>
    </row>
    <row r="26" spans="1:17" s="341" customFormat="1" ht="15.75" customHeight="1">
      <c r="A26" s="275">
        <v>17</v>
      </c>
      <c r="B26" s="276" t="s">
        <v>113</v>
      </c>
      <c r="C26" s="279">
        <v>4865143</v>
      </c>
      <c r="D26" s="33" t="s">
        <v>12</v>
      </c>
      <c r="E26" s="34" t="s">
        <v>305</v>
      </c>
      <c r="F26" s="285">
        <v>1000</v>
      </c>
      <c r="G26" s="257">
        <v>36</v>
      </c>
      <c r="H26" s="258">
        <v>36</v>
      </c>
      <c r="I26" s="209">
        <f t="shared" si="6"/>
        <v>0</v>
      </c>
      <c r="J26" s="209">
        <f>$F26*I26</f>
        <v>0</v>
      </c>
      <c r="K26" s="209">
        <f>J26/1000000</f>
        <v>0</v>
      </c>
      <c r="L26" s="257">
        <v>999826</v>
      </c>
      <c r="M26" s="258">
        <v>999827</v>
      </c>
      <c r="N26" s="209">
        <f t="shared" si="9"/>
        <v>-1</v>
      </c>
      <c r="O26" s="209">
        <f>$F26*N26</f>
        <v>-1000</v>
      </c>
      <c r="P26" s="209">
        <f>O26/1000000</f>
        <v>-0.001</v>
      </c>
      <c r="Q26" s="345"/>
    </row>
    <row r="27" spans="1:17" s="341" customFormat="1" ht="15.75" customHeight="1">
      <c r="A27" s="275">
        <v>18</v>
      </c>
      <c r="B27" s="276" t="s">
        <v>114</v>
      </c>
      <c r="C27" s="279">
        <v>4864883</v>
      </c>
      <c r="D27" s="33" t="s">
        <v>12</v>
      </c>
      <c r="E27" s="34" t="s">
        <v>305</v>
      </c>
      <c r="F27" s="285">
        <v>1000</v>
      </c>
      <c r="G27" s="257">
        <v>594</v>
      </c>
      <c r="H27" s="258">
        <v>616</v>
      </c>
      <c r="I27" s="209">
        <f t="shared" si="6"/>
        <v>-22</v>
      </c>
      <c r="J27" s="209">
        <f t="shared" si="7"/>
        <v>-22000</v>
      </c>
      <c r="K27" s="209">
        <f t="shared" si="8"/>
        <v>-0.022</v>
      </c>
      <c r="L27" s="257">
        <v>16907</v>
      </c>
      <c r="M27" s="258">
        <v>16908</v>
      </c>
      <c r="N27" s="209">
        <f t="shared" si="9"/>
        <v>-1</v>
      </c>
      <c r="O27" s="209">
        <f t="shared" si="10"/>
        <v>-1000</v>
      </c>
      <c r="P27" s="209">
        <f t="shared" si="11"/>
        <v>-0.001</v>
      </c>
      <c r="Q27" s="345"/>
    </row>
    <row r="28" spans="1:17" s="341" customFormat="1" ht="15.75" customHeight="1">
      <c r="A28" s="275"/>
      <c r="B28" s="278" t="s">
        <v>92</v>
      </c>
      <c r="C28" s="279"/>
      <c r="D28" s="33"/>
      <c r="E28" s="33"/>
      <c r="F28" s="285"/>
      <c r="G28" s="257"/>
      <c r="H28" s="258"/>
      <c r="I28" s="369"/>
      <c r="J28" s="369"/>
      <c r="K28" s="100"/>
      <c r="L28" s="257"/>
      <c r="M28" s="258"/>
      <c r="N28" s="369"/>
      <c r="O28" s="369"/>
      <c r="P28" s="100"/>
      <c r="Q28" s="345"/>
    </row>
    <row r="29" spans="1:17" s="341" customFormat="1" ht="15.75" customHeight="1">
      <c r="A29" s="275">
        <v>19</v>
      </c>
      <c r="B29" s="276" t="s">
        <v>93</v>
      </c>
      <c r="C29" s="279">
        <v>4864954</v>
      </c>
      <c r="D29" s="33" t="s">
        <v>12</v>
      </c>
      <c r="E29" s="34" t="s">
        <v>305</v>
      </c>
      <c r="F29" s="285">
        <v>1250</v>
      </c>
      <c r="G29" s="257">
        <v>952419</v>
      </c>
      <c r="H29" s="258">
        <v>953834</v>
      </c>
      <c r="I29" s="209">
        <f>G29-H29</f>
        <v>-1415</v>
      </c>
      <c r="J29" s="209">
        <f>$F29*I29</f>
        <v>-1768750</v>
      </c>
      <c r="K29" s="209">
        <f>J29/1000000</f>
        <v>-1.76875</v>
      </c>
      <c r="L29" s="257">
        <v>947183</v>
      </c>
      <c r="M29" s="258">
        <v>947183</v>
      </c>
      <c r="N29" s="209">
        <f>L29-M29</f>
        <v>0</v>
      </c>
      <c r="O29" s="209">
        <f>$F29*N29</f>
        <v>0</v>
      </c>
      <c r="P29" s="209">
        <f>O29/1000000</f>
        <v>0</v>
      </c>
      <c r="Q29" s="345"/>
    </row>
    <row r="30" spans="1:17" s="341" customFormat="1" ht="15.75" customHeight="1">
      <c r="A30" s="275">
        <v>20</v>
      </c>
      <c r="B30" s="276" t="s">
        <v>94</v>
      </c>
      <c r="C30" s="279">
        <v>4865030</v>
      </c>
      <c r="D30" s="33" t="s">
        <v>12</v>
      </c>
      <c r="E30" s="34" t="s">
        <v>305</v>
      </c>
      <c r="F30" s="285">
        <v>1000</v>
      </c>
      <c r="G30" s="257">
        <v>941488</v>
      </c>
      <c r="H30" s="258">
        <v>944212</v>
      </c>
      <c r="I30" s="209">
        <f>G30-H30</f>
        <v>-2724</v>
      </c>
      <c r="J30" s="209">
        <f>$F30*I30</f>
        <v>-2724000</v>
      </c>
      <c r="K30" s="209">
        <f>J30/1000000</f>
        <v>-2.724</v>
      </c>
      <c r="L30" s="257">
        <v>933516</v>
      </c>
      <c r="M30" s="258">
        <v>933516</v>
      </c>
      <c r="N30" s="209">
        <f>L30-M30</f>
        <v>0</v>
      </c>
      <c r="O30" s="209">
        <f>$F30*N30</f>
        <v>0</v>
      </c>
      <c r="P30" s="209">
        <f>O30/1000000</f>
        <v>0</v>
      </c>
      <c r="Q30" s="345"/>
    </row>
    <row r="31" spans="1:17" s="341" customFormat="1" ht="15.75" customHeight="1">
      <c r="A31" s="275">
        <v>21</v>
      </c>
      <c r="B31" s="276" t="s">
        <v>323</v>
      </c>
      <c r="C31" s="279">
        <v>4864989</v>
      </c>
      <c r="D31" s="33" t="s">
        <v>12</v>
      </c>
      <c r="E31" s="34" t="s">
        <v>305</v>
      </c>
      <c r="F31" s="285">
        <v>1000</v>
      </c>
      <c r="G31" s="257">
        <v>992643</v>
      </c>
      <c r="H31" s="258">
        <v>992643</v>
      </c>
      <c r="I31" s="209">
        <f>G31-H31</f>
        <v>0</v>
      </c>
      <c r="J31" s="209">
        <f>$F31*I31</f>
        <v>0</v>
      </c>
      <c r="K31" s="209">
        <f>J31/1000000</f>
        <v>0</v>
      </c>
      <c r="L31" s="257">
        <v>998682</v>
      </c>
      <c r="M31" s="258">
        <v>998682</v>
      </c>
      <c r="N31" s="209">
        <f>L31-M31</f>
        <v>0</v>
      </c>
      <c r="O31" s="209">
        <f>$F31*N31</f>
        <v>0</v>
      </c>
      <c r="P31" s="209">
        <f>O31/1000000</f>
        <v>0</v>
      </c>
      <c r="Q31" s="345"/>
    </row>
    <row r="32" spans="1:17" s="341" customFormat="1" ht="15.75" customHeight="1">
      <c r="A32" s="275"/>
      <c r="B32" s="278" t="s">
        <v>30</v>
      </c>
      <c r="C32" s="279"/>
      <c r="D32" s="33"/>
      <c r="E32" s="33"/>
      <c r="F32" s="285"/>
      <c r="G32" s="257"/>
      <c r="H32" s="258"/>
      <c r="I32" s="209"/>
      <c r="J32" s="209"/>
      <c r="K32" s="100">
        <f>SUM(K29:K31)</f>
        <v>-4.49275</v>
      </c>
      <c r="L32" s="257"/>
      <c r="M32" s="258"/>
      <c r="N32" s="209"/>
      <c r="O32" s="209"/>
      <c r="P32" s="100">
        <f>SUM(P29:P31)</f>
        <v>0</v>
      </c>
      <c r="Q32" s="345"/>
    </row>
    <row r="33" spans="1:17" s="341" customFormat="1" ht="15.75" customHeight="1">
      <c r="A33" s="275">
        <v>22</v>
      </c>
      <c r="B33" s="276" t="s">
        <v>95</v>
      </c>
      <c r="C33" s="279">
        <v>5128420</v>
      </c>
      <c r="D33" s="33" t="s">
        <v>12</v>
      </c>
      <c r="E33" s="34" t="s">
        <v>305</v>
      </c>
      <c r="F33" s="279">
        <v>-1000</v>
      </c>
      <c r="G33" s="257">
        <v>999379</v>
      </c>
      <c r="H33" s="258">
        <v>999362</v>
      </c>
      <c r="I33" s="209">
        <f>G33-H33</f>
        <v>17</v>
      </c>
      <c r="J33" s="209">
        <f>$F33*I33</f>
        <v>-17000</v>
      </c>
      <c r="K33" s="209">
        <f>J33/1000000</f>
        <v>-0.017</v>
      </c>
      <c r="L33" s="257">
        <v>998756</v>
      </c>
      <c r="M33" s="258">
        <v>998763</v>
      </c>
      <c r="N33" s="209">
        <f>L33-M33</f>
        <v>-7</v>
      </c>
      <c r="O33" s="209">
        <f>$F33*N33</f>
        <v>7000</v>
      </c>
      <c r="P33" s="209">
        <f>O33/1000000</f>
        <v>0.007</v>
      </c>
      <c r="Q33" s="353"/>
    </row>
    <row r="34" spans="1:17" s="341" customFormat="1" ht="15.75" customHeight="1">
      <c r="A34" s="275">
        <v>23</v>
      </c>
      <c r="B34" s="276" t="s">
        <v>96</v>
      </c>
      <c r="C34" s="279">
        <v>5295140</v>
      </c>
      <c r="D34" s="33" t="s">
        <v>12</v>
      </c>
      <c r="E34" s="34" t="s">
        <v>305</v>
      </c>
      <c r="F34" s="279">
        <v>-1000</v>
      </c>
      <c r="G34" s="257">
        <v>6379</v>
      </c>
      <c r="H34" s="258">
        <v>6410</v>
      </c>
      <c r="I34" s="209">
        <f>G34-H34</f>
        <v>-31</v>
      </c>
      <c r="J34" s="209">
        <f>$F34*I34</f>
        <v>31000</v>
      </c>
      <c r="K34" s="209">
        <f>J34/1000000</f>
        <v>0.031</v>
      </c>
      <c r="L34" s="257">
        <v>997808</v>
      </c>
      <c r="M34" s="258">
        <v>997811</v>
      </c>
      <c r="N34" s="209">
        <f>L34-M34</f>
        <v>-3</v>
      </c>
      <c r="O34" s="209">
        <f>$F34*N34</f>
        <v>3000</v>
      </c>
      <c r="P34" s="209">
        <f>O34/1000000</f>
        <v>0.003</v>
      </c>
      <c r="Q34" s="345"/>
    </row>
    <row r="35" spans="1:17" s="341" customFormat="1" ht="15.75" customHeight="1">
      <c r="A35" s="275">
        <v>24</v>
      </c>
      <c r="B35" s="621" t="s">
        <v>133</v>
      </c>
      <c r="C35" s="279">
        <v>4902585</v>
      </c>
      <c r="D35" s="33" t="s">
        <v>12</v>
      </c>
      <c r="E35" s="34" t="s">
        <v>305</v>
      </c>
      <c r="F35" s="279">
        <v>400</v>
      </c>
      <c r="G35" s="257">
        <v>999998</v>
      </c>
      <c r="H35" s="258">
        <v>999998</v>
      </c>
      <c r="I35" s="209">
        <f>G35-H35</f>
        <v>0</v>
      </c>
      <c r="J35" s="209">
        <f>$F35*I35</f>
        <v>0</v>
      </c>
      <c r="K35" s="209">
        <f>J35/1000000</f>
        <v>0</v>
      </c>
      <c r="L35" s="257">
        <v>3</v>
      </c>
      <c r="M35" s="258">
        <v>3</v>
      </c>
      <c r="N35" s="209">
        <f>L35-M35</f>
        <v>0</v>
      </c>
      <c r="O35" s="209">
        <f>$F35*N35</f>
        <v>0</v>
      </c>
      <c r="P35" s="209">
        <f>O35/1000000</f>
        <v>0</v>
      </c>
      <c r="Q35" s="353"/>
    </row>
    <row r="36" spans="1:17" s="341" customFormat="1" ht="15.75" customHeight="1">
      <c r="A36" s="275"/>
      <c r="B36" s="278" t="s">
        <v>25</v>
      </c>
      <c r="C36" s="279"/>
      <c r="D36" s="33"/>
      <c r="E36" s="33"/>
      <c r="F36" s="285"/>
      <c r="G36" s="257"/>
      <c r="H36" s="258"/>
      <c r="I36" s="209"/>
      <c r="J36" s="209"/>
      <c r="K36" s="209"/>
      <c r="L36" s="257"/>
      <c r="M36" s="258"/>
      <c r="N36" s="209"/>
      <c r="O36" s="209"/>
      <c r="P36" s="209"/>
      <c r="Q36" s="345"/>
    </row>
    <row r="37" spans="1:17" s="341" customFormat="1" ht="15">
      <c r="A37" s="275">
        <v>25</v>
      </c>
      <c r="B37" s="249" t="s">
        <v>43</v>
      </c>
      <c r="C37" s="279">
        <v>4864854</v>
      </c>
      <c r="D37" s="36" t="s">
        <v>12</v>
      </c>
      <c r="E37" s="34" t="s">
        <v>305</v>
      </c>
      <c r="F37" s="285">
        <v>1000</v>
      </c>
      <c r="G37" s="257">
        <v>998920</v>
      </c>
      <c r="H37" s="258">
        <v>998920</v>
      </c>
      <c r="I37" s="209">
        <f>G37-H37</f>
        <v>0</v>
      </c>
      <c r="J37" s="209">
        <f>$F37*I37</f>
        <v>0</v>
      </c>
      <c r="K37" s="209">
        <f>J37/1000000</f>
        <v>0</v>
      </c>
      <c r="L37" s="257">
        <v>12323</v>
      </c>
      <c r="M37" s="258">
        <v>12430</v>
      </c>
      <c r="N37" s="209">
        <f>L37-M37</f>
        <v>-107</v>
      </c>
      <c r="O37" s="209">
        <f>$F37*N37</f>
        <v>-107000</v>
      </c>
      <c r="P37" s="209">
        <f>O37/1000000</f>
        <v>-0.107</v>
      </c>
      <c r="Q37" s="365"/>
    </row>
    <row r="38" spans="1:17" s="341" customFormat="1" ht="15.75" customHeight="1">
      <c r="A38" s="275"/>
      <c r="B38" s="278" t="s">
        <v>97</v>
      </c>
      <c r="C38" s="279"/>
      <c r="D38" s="33"/>
      <c r="E38" s="33"/>
      <c r="F38" s="285"/>
      <c r="G38" s="257"/>
      <c r="H38" s="258"/>
      <c r="I38" s="209"/>
      <c r="J38" s="209"/>
      <c r="K38" s="209"/>
      <c r="L38" s="257"/>
      <c r="M38" s="258"/>
      <c r="N38" s="209"/>
      <c r="O38" s="209"/>
      <c r="P38" s="209"/>
      <c r="Q38" s="345"/>
    </row>
    <row r="39" spans="1:17" s="341" customFormat="1" ht="17.25" customHeight="1">
      <c r="A39" s="275">
        <v>26</v>
      </c>
      <c r="B39" s="276" t="s">
        <v>98</v>
      </c>
      <c r="C39" s="279">
        <v>5295159</v>
      </c>
      <c r="D39" s="33" t="s">
        <v>12</v>
      </c>
      <c r="E39" s="34" t="s">
        <v>305</v>
      </c>
      <c r="F39" s="285">
        <v>-1000</v>
      </c>
      <c r="G39" s="257">
        <v>265871</v>
      </c>
      <c r="H39" s="258">
        <v>264309</v>
      </c>
      <c r="I39" s="209">
        <f>G39-H39</f>
        <v>1562</v>
      </c>
      <c r="J39" s="209">
        <f>$F39*I39</f>
        <v>-1562000</v>
      </c>
      <c r="K39" s="209">
        <f>J39/1000000</f>
        <v>-1.562</v>
      </c>
      <c r="L39" s="257">
        <v>26053</v>
      </c>
      <c r="M39" s="258">
        <v>26045</v>
      </c>
      <c r="N39" s="209">
        <f>L39-M39</f>
        <v>8</v>
      </c>
      <c r="O39" s="209">
        <f>$F39*N39</f>
        <v>-8000</v>
      </c>
      <c r="P39" s="209">
        <f>O39/1000000</f>
        <v>-0.008</v>
      </c>
      <c r="Q39" s="345"/>
    </row>
    <row r="40" spans="1:17" s="341" customFormat="1" ht="15.75" customHeight="1">
      <c r="A40" s="275">
        <v>27</v>
      </c>
      <c r="B40" s="276" t="s">
        <v>99</v>
      </c>
      <c r="C40" s="279">
        <v>4902495</v>
      </c>
      <c r="D40" s="33" t="s">
        <v>12</v>
      </c>
      <c r="E40" s="34" t="s">
        <v>305</v>
      </c>
      <c r="F40" s="285">
        <v>-1000</v>
      </c>
      <c r="G40" s="257">
        <v>754</v>
      </c>
      <c r="H40" s="258">
        <v>574</v>
      </c>
      <c r="I40" s="209">
        <f>G40-H40</f>
        <v>180</v>
      </c>
      <c r="J40" s="209">
        <f>$F40*I40</f>
        <v>-180000</v>
      </c>
      <c r="K40" s="209">
        <f>J40/1000000</f>
        <v>-0.18</v>
      </c>
      <c r="L40" s="257">
        <v>1196</v>
      </c>
      <c r="M40" s="258">
        <v>1210</v>
      </c>
      <c r="N40" s="209">
        <f>L40-M40</f>
        <v>-14</v>
      </c>
      <c r="O40" s="209">
        <f>$F40*N40</f>
        <v>14000</v>
      </c>
      <c r="P40" s="209">
        <f>O40/1000000</f>
        <v>0.014</v>
      </c>
      <c r="Q40" s="353"/>
    </row>
    <row r="41" spans="1:17" s="341" customFormat="1" ht="15.75" customHeight="1">
      <c r="A41" s="275">
        <v>28</v>
      </c>
      <c r="B41" s="276" t="s">
        <v>100</v>
      </c>
      <c r="C41" s="279">
        <v>4864934</v>
      </c>
      <c r="D41" s="33" t="s">
        <v>12</v>
      </c>
      <c r="E41" s="34" t="s">
        <v>305</v>
      </c>
      <c r="F41" s="285">
        <v>-1000</v>
      </c>
      <c r="G41" s="257">
        <v>8663</v>
      </c>
      <c r="H41" s="258">
        <v>8104</v>
      </c>
      <c r="I41" s="209">
        <f>G41-H41</f>
        <v>559</v>
      </c>
      <c r="J41" s="209">
        <f>$F41*I41</f>
        <v>-559000</v>
      </c>
      <c r="K41" s="209">
        <f>J41/1000000</f>
        <v>-0.559</v>
      </c>
      <c r="L41" s="257">
        <v>998980</v>
      </c>
      <c r="M41" s="258">
        <v>998980</v>
      </c>
      <c r="N41" s="209">
        <f>L41-M41</f>
        <v>0</v>
      </c>
      <c r="O41" s="209">
        <f>$F41*N41</f>
        <v>0</v>
      </c>
      <c r="P41" s="209">
        <f>O41/1000000</f>
        <v>0</v>
      </c>
      <c r="Q41" s="364"/>
    </row>
    <row r="42" spans="1:17" s="341" customFormat="1" ht="15.75" customHeight="1">
      <c r="A42" s="275">
        <v>29</v>
      </c>
      <c r="B42" s="249" t="s">
        <v>101</v>
      </c>
      <c r="C42" s="279">
        <v>4864906</v>
      </c>
      <c r="D42" s="33" t="s">
        <v>12</v>
      </c>
      <c r="E42" s="34" t="s">
        <v>305</v>
      </c>
      <c r="F42" s="285">
        <v>-1000</v>
      </c>
      <c r="G42" s="257">
        <v>6341</v>
      </c>
      <c r="H42" s="258">
        <v>6128</v>
      </c>
      <c r="I42" s="209">
        <f>G42-H42</f>
        <v>213</v>
      </c>
      <c r="J42" s="209">
        <f>$F42*I42</f>
        <v>-213000</v>
      </c>
      <c r="K42" s="209">
        <f>J42/1000000</f>
        <v>-0.213</v>
      </c>
      <c r="L42" s="257">
        <v>998036</v>
      </c>
      <c r="M42" s="258">
        <v>998036</v>
      </c>
      <c r="N42" s="209">
        <f>L42-M42</f>
        <v>0</v>
      </c>
      <c r="O42" s="209">
        <f>$F42*N42</f>
        <v>0</v>
      </c>
      <c r="P42" s="209">
        <f>O42/1000000</f>
        <v>0</v>
      </c>
      <c r="Q42" s="357"/>
    </row>
    <row r="43" spans="1:17" s="341" customFormat="1" ht="15.75" customHeight="1">
      <c r="A43" s="275"/>
      <c r="B43" s="278" t="s">
        <v>366</v>
      </c>
      <c r="C43" s="279"/>
      <c r="D43" s="347"/>
      <c r="E43" s="348"/>
      <c r="F43" s="285"/>
      <c r="G43" s="257"/>
      <c r="H43" s="258"/>
      <c r="I43" s="209"/>
      <c r="J43" s="209"/>
      <c r="K43" s="209"/>
      <c r="L43" s="257"/>
      <c r="M43" s="258"/>
      <c r="N43" s="209"/>
      <c r="O43" s="209"/>
      <c r="P43" s="209"/>
      <c r="Q43" s="591"/>
    </row>
    <row r="44" spans="1:17" s="341" customFormat="1" ht="15.75" customHeight="1">
      <c r="A44" s="275">
        <v>30</v>
      </c>
      <c r="B44" s="276" t="s">
        <v>98</v>
      </c>
      <c r="C44" s="279">
        <v>5295177</v>
      </c>
      <c r="D44" s="347" t="s">
        <v>12</v>
      </c>
      <c r="E44" s="348" t="s">
        <v>305</v>
      </c>
      <c r="F44" s="285">
        <v>-1000</v>
      </c>
      <c r="G44" s="257">
        <v>101961</v>
      </c>
      <c r="H44" s="258">
        <v>101804</v>
      </c>
      <c r="I44" s="209">
        <f>G44-H44</f>
        <v>157</v>
      </c>
      <c r="J44" s="209">
        <f>$F44*I44</f>
        <v>-157000</v>
      </c>
      <c r="K44" s="209">
        <f>J44/1000000</f>
        <v>-0.157</v>
      </c>
      <c r="L44" s="257">
        <v>982674</v>
      </c>
      <c r="M44" s="258">
        <v>982674</v>
      </c>
      <c r="N44" s="209">
        <f>L44-M44</f>
        <v>0</v>
      </c>
      <c r="O44" s="209">
        <f>$F44*N44</f>
        <v>0</v>
      </c>
      <c r="P44" s="209">
        <f>O44/1000000</f>
        <v>0</v>
      </c>
      <c r="Q44" s="549"/>
    </row>
    <row r="45" spans="1:17" s="341" customFormat="1" ht="15.75" customHeight="1">
      <c r="A45" s="275"/>
      <c r="B45" s="276"/>
      <c r="C45" s="279"/>
      <c r="D45" s="347"/>
      <c r="E45" s="348"/>
      <c r="F45" s="285">
        <v>-1000</v>
      </c>
      <c r="G45" s="257">
        <v>124601</v>
      </c>
      <c r="H45" s="258">
        <v>124476</v>
      </c>
      <c r="I45" s="209">
        <f>G45-H45</f>
        <v>125</v>
      </c>
      <c r="J45" s="209">
        <f>$F45*I45</f>
        <v>-125000</v>
      </c>
      <c r="K45" s="209">
        <f>J45/1000000</f>
        <v>-0.125</v>
      </c>
      <c r="L45" s="257"/>
      <c r="M45" s="258"/>
      <c r="N45" s="209"/>
      <c r="O45" s="209"/>
      <c r="P45" s="209"/>
      <c r="Q45" s="549"/>
    </row>
    <row r="46" spans="1:17" s="341" customFormat="1" ht="15.75" customHeight="1">
      <c r="A46" s="275">
        <v>31</v>
      </c>
      <c r="B46" s="276" t="s">
        <v>369</v>
      </c>
      <c r="C46" s="279">
        <v>5128456</v>
      </c>
      <c r="D46" s="347" t="s">
        <v>12</v>
      </c>
      <c r="E46" s="348" t="s">
        <v>305</v>
      </c>
      <c r="F46" s="285">
        <v>-1000</v>
      </c>
      <c r="G46" s="257">
        <v>95201</v>
      </c>
      <c r="H46" s="258">
        <v>94274</v>
      </c>
      <c r="I46" s="209">
        <f>G46-H46</f>
        <v>927</v>
      </c>
      <c r="J46" s="209">
        <f>$F46*I46</f>
        <v>-927000</v>
      </c>
      <c r="K46" s="209">
        <f>J46/1000000</f>
        <v>-0.927</v>
      </c>
      <c r="L46" s="257">
        <v>334</v>
      </c>
      <c r="M46" s="258">
        <v>334</v>
      </c>
      <c r="N46" s="209">
        <f>L46-M46</f>
        <v>0</v>
      </c>
      <c r="O46" s="209">
        <f>$F46*N46</f>
        <v>0</v>
      </c>
      <c r="P46" s="209">
        <f>O46/1000000</f>
        <v>0</v>
      </c>
      <c r="Q46" s="768"/>
    </row>
    <row r="47" spans="1:17" s="341" customFormat="1" ht="15.75" customHeight="1">
      <c r="A47" s="275">
        <v>32</v>
      </c>
      <c r="B47" s="276" t="s">
        <v>367</v>
      </c>
      <c r="C47" s="279">
        <v>4864830</v>
      </c>
      <c r="D47" s="347" t="s">
        <v>12</v>
      </c>
      <c r="E47" s="348" t="s">
        <v>305</v>
      </c>
      <c r="F47" s="285">
        <v>-5000</v>
      </c>
      <c r="G47" s="257">
        <v>1832</v>
      </c>
      <c r="H47" s="258">
        <v>1261</v>
      </c>
      <c r="I47" s="209">
        <f>G47-H47</f>
        <v>571</v>
      </c>
      <c r="J47" s="209">
        <f>$F47*I47</f>
        <v>-2855000</v>
      </c>
      <c r="K47" s="209">
        <f>J47/1000000</f>
        <v>-2.855</v>
      </c>
      <c r="L47" s="257">
        <v>0</v>
      </c>
      <c r="M47" s="258">
        <v>0</v>
      </c>
      <c r="N47" s="209">
        <f>L47-M47</f>
        <v>0</v>
      </c>
      <c r="O47" s="209">
        <f>$F47*N47</f>
        <v>0</v>
      </c>
      <c r="P47" s="209">
        <f>O47/1000000</f>
        <v>0</v>
      </c>
      <c r="Q47" s="607"/>
    </row>
    <row r="48" spans="1:17" s="341" customFormat="1" ht="14.25" customHeight="1">
      <c r="A48" s="275"/>
      <c r="B48" s="278" t="s">
        <v>40</v>
      </c>
      <c r="C48" s="279"/>
      <c r="D48" s="33"/>
      <c r="E48" s="33"/>
      <c r="F48" s="285"/>
      <c r="G48" s="257"/>
      <c r="H48" s="258"/>
      <c r="I48" s="209"/>
      <c r="J48" s="209"/>
      <c r="K48" s="209"/>
      <c r="L48" s="257"/>
      <c r="M48" s="258"/>
      <c r="N48" s="209"/>
      <c r="O48" s="209"/>
      <c r="P48" s="209"/>
      <c r="Q48" s="345"/>
    </row>
    <row r="49" spans="1:17" s="341" customFormat="1" ht="14.25" customHeight="1">
      <c r="A49" s="275"/>
      <c r="B49" s="277" t="s">
        <v>17</v>
      </c>
      <c r="C49" s="279"/>
      <c r="D49" s="36"/>
      <c r="E49" s="36"/>
      <c r="F49" s="285"/>
      <c r="G49" s="257"/>
      <c r="H49" s="258"/>
      <c r="I49" s="209"/>
      <c r="J49" s="209"/>
      <c r="K49" s="209"/>
      <c r="L49" s="257"/>
      <c r="M49" s="258"/>
      <c r="N49" s="209"/>
      <c r="O49" s="209"/>
      <c r="P49" s="209"/>
      <c r="Q49" s="345"/>
    </row>
    <row r="50" spans="1:17" s="341" customFormat="1" ht="14.25" customHeight="1">
      <c r="A50" s="275">
        <v>33</v>
      </c>
      <c r="B50" s="276" t="s">
        <v>18</v>
      </c>
      <c r="C50" s="279">
        <v>4865119</v>
      </c>
      <c r="D50" s="347" t="s">
        <v>12</v>
      </c>
      <c r="E50" s="348" t="s">
        <v>305</v>
      </c>
      <c r="F50" s="279">
        <v>1333.33</v>
      </c>
      <c r="G50" s="275">
        <v>49</v>
      </c>
      <c r="H50" s="265">
        <v>38</v>
      </c>
      <c r="I50" s="265">
        <f>G50-H50</f>
        <v>11</v>
      </c>
      <c r="J50" s="265">
        <f>$F50*I50</f>
        <v>14666.63</v>
      </c>
      <c r="K50" s="688">
        <f>J50/1000000</f>
        <v>0.01466663</v>
      </c>
      <c r="L50" s="275">
        <v>3</v>
      </c>
      <c r="M50" s="265">
        <v>3</v>
      </c>
      <c r="N50" s="265">
        <f>L50-M50</f>
        <v>0</v>
      </c>
      <c r="O50" s="265">
        <f>$F50*N50</f>
        <v>0</v>
      </c>
      <c r="P50" s="688">
        <f>O50/1000000</f>
        <v>0</v>
      </c>
      <c r="Q50" s="689"/>
    </row>
    <row r="51" spans="1:17" s="341" customFormat="1" ht="15.75" customHeight="1">
      <c r="A51" s="275">
        <v>34</v>
      </c>
      <c r="B51" s="276" t="s">
        <v>19</v>
      </c>
      <c r="C51" s="279">
        <v>4864825</v>
      </c>
      <c r="D51" s="33" t="s">
        <v>12</v>
      </c>
      <c r="E51" s="34" t="s">
        <v>305</v>
      </c>
      <c r="F51" s="285">
        <v>133.33</v>
      </c>
      <c r="G51" s="257">
        <v>5947</v>
      </c>
      <c r="H51" s="258">
        <v>5559</v>
      </c>
      <c r="I51" s="209">
        <f>G51-H51</f>
        <v>388</v>
      </c>
      <c r="J51" s="209">
        <f>$F51*I51</f>
        <v>51732.04000000001</v>
      </c>
      <c r="K51" s="209">
        <f>J51/1000000</f>
        <v>0.05173204000000001</v>
      </c>
      <c r="L51" s="257">
        <v>8037</v>
      </c>
      <c r="M51" s="258">
        <v>8037</v>
      </c>
      <c r="N51" s="209">
        <f>L51-M51</f>
        <v>0</v>
      </c>
      <c r="O51" s="209">
        <f>$F51*N51</f>
        <v>0</v>
      </c>
      <c r="P51" s="209">
        <f>O51/1000000</f>
        <v>0</v>
      </c>
      <c r="Q51" s="345"/>
    </row>
    <row r="52" spans="1:17" s="341" customFormat="1" ht="15.75" customHeight="1">
      <c r="A52" s="275"/>
      <c r="B52" s="278" t="s">
        <v>110</v>
      </c>
      <c r="C52" s="279"/>
      <c r="D52" s="33"/>
      <c r="E52" s="33"/>
      <c r="F52" s="285"/>
      <c r="G52" s="257"/>
      <c r="H52" s="258"/>
      <c r="I52" s="209"/>
      <c r="J52" s="209"/>
      <c r="K52" s="209"/>
      <c r="L52" s="257"/>
      <c r="M52" s="258"/>
      <c r="N52" s="209"/>
      <c r="O52" s="209"/>
      <c r="P52" s="209"/>
      <c r="Q52" s="345"/>
    </row>
    <row r="53" spans="1:17" s="341" customFormat="1" ht="15.75" customHeight="1">
      <c r="A53" s="275">
        <v>35</v>
      </c>
      <c r="B53" s="276" t="s">
        <v>111</v>
      </c>
      <c r="C53" s="279">
        <v>4865137</v>
      </c>
      <c r="D53" s="33" t="s">
        <v>12</v>
      </c>
      <c r="E53" s="34" t="s">
        <v>305</v>
      </c>
      <c r="F53" s="279">
        <v>1000</v>
      </c>
      <c r="G53" s="257">
        <v>0</v>
      </c>
      <c r="H53" s="258">
        <v>0</v>
      </c>
      <c r="I53" s="209">
        <f>G53-H53</f>
        <v>0</v>
      </c>
      <c r="J53" s="209">
        <f>$F53*I53</f>
        <v>0</v>
      </c>
      <c r="K53" s="209">
        <f>J53/1000000</f>
        <v>0</v>
      </c>
      <c r="L53" s="257">
        <v>0</v>
      </c>
      <c r="M53" s="258">
        <v>0</v>
      </c>
      <c r="N53" s="209">
        <f>L53-M53</f>
        <v>0</v>
      </c>
      <c r="O53" s="209">
        <f>$F53*N53</f>
        <v>0</v>
      </c>
      <c r="P53" s="209">
        <f>O53/1000000</f>
        <v>0</v>
      </c>
      <c r="Q53" s="345"/>
    </row>
    <row r="54" spans="1:17" s="368" customFormat="1" ht="15.75" customHeight="1">
      <c r="A54" s="275">
        <v>36</v>
      </c>
      <c r="B54" s="249" t="s">
        <v>112</v>
      </c>
      <c r="C54" s="279">
        <v>4864828</v>
      </c>
      <c r="D54" s="36" t="s">
        <v>12</v>
      </c>
      <c r="E54" s="34" t="s">
        <v>305</v>
      </c>
      <c r="F54" s="279">
        <v>133</v>
      </c>
      <c r="G54" s="257">
        <v>992507</v>
      </c>
      <c r="H54" s="258">
        <v>992568</v>
      </c>
      <c r="I54" s="209">
        <f>G54-H54</f>
        <v>-61</v>
      </c>
      <c r="J54" s="209">
        <f>$F54*I54</f>
        <v>-8113</v>
      </c>
      <c r="K54" s="209">
        <f>J54/1000000</f>
        <v>-0.008113</v>
      </c>
      <c r="L54" s="257">
        <v>8704</v>
      </c>
      <c r="M54" s="258">
        <v>8597</v>
      </c>
      <c r="N54" s="209">
        <f>L54-M54</f>
        <v>107</v>
      </c>
      <c r="O54" s="209">
        <f>$F54*N54</f>
        <v>14231</v>
      </c>
      <c r="P54" s="209">
        <f>O54/1000000</f>
        <v>0.014231</v>
      </c>
      <c r="Q54" s="817"/>
    </row>
    <row r="55" spans="1:17" s="341" customFormat="1" ht="15.75" customHeight="1">
      <c r="A55" s="275"/>
      <c r="B55" s="277" t="s">
        <v>401</v>
      </c>
      <c r="C55" s="279"/>
      <c r="D55" s="36"/>
      <c r="E55" s="34"/>
      <c r="F55" s="279"/>
      <c r="G55" s="257"/>
      <c r="H55" s="258"/>
      <c r="I55" s="209"/>
      <c r="J55" s="209"/>
      <c r="K55" s="209"/>
      <c r="L55" s="257"/>
      <c r="M55" s="258"/>
      <c r="N55" s="209"/>
      <c r="O55" s="209"/>
      <c r="P55" s="209"/>
      <c r="Q55" s="817"/>
    </row>
    <row r="56" spans="1:17" s="341" customFormat="1" ht="15.75" customHeight="1">
      <c r="A56" s="275">
        <v>37</v>
      </c>
      <c r="B56" s="249" t="s">
        <v>34</v>
      </c>
      <c r="C56" s="279">
        <v>5295145</v>
      </c>
      <c r="D56" s="36" t="s">
        <v>12</v>
      </c>
      <c r="E56" s="34" t="s">
        <v>305</v>
      </c>
      <c r="F56" s="279">
        <v>-1000</v>
      </c>
      <c r="G56" s="257">
        <v>974957</v>
      </c>
      <c r="H56" s="258">
        <v>974840</v>
      </c>
      <c r="I56" s="209">
        <f>G56-H56</f>
        <v>117</v>
      </c>
      <c r="J56" s="209">
        <f>$F56*I56</f>
        <v>-117000</v>
      </c>
      <c r="K56" s="209">
        <f>J56/1000000</f>
        <v>-0.117</v>
      </c>
      <c r="L56" s="257">
        <v>990097</v>
      </c>
      <c r="M56" s="258">
        <v>990097</v>
      </c>
      <c r="N56" s="209">
        <f>L56-M56</f>
        <v>0</v>
      </c>
      <c r="O56" s="209">
        <f>$F56*N56</f>
        <v>0</v>
      </c>
      <c r="P56" s="209">
        <f>O56/1000000</f>
        <v>0</v>
      </c>
      <c r="Q56" s="817"/>
    </row>
    <row r="57" spans="1:17" s="371" customFormat="1" ht="15.75" customHeight="1" thickBot="1">
      <c r="A57" s="551">
        <v>38</v>
      </c>
      <c r="B57" s="600" t="s">
        <v>162</v>
      </c>
      <c r="C57" s="280">
        <v>5295146</v>
      </c>
      <c r="D57" s="280" t="s">
        <v>12</v>
      </c>
      <c r="E57" s="280" t="s">
        <v>305</v>
      </c>
      <c r="F57" s="280">
        <v>-1000</v>
      </c>
      <c r="G57" s="343">
        <v>961733</v>
      </c>
      <c r="H57" s="344">
        <v>961467</v>
      </c>
      <c r="I57" s="280">
        <f>G57-H57</f>
        <v>266</v>
      </c>
      <c r="J57" s="280">
        <f>$F57*I57</f>
        <v>-266000</v>
      </c>
      <c r="K57" s="686">
        <f>J57/1000000</f>
        <v>-0.266</v>
      </c>
      <c r="L57" s="343">
        <v>969105</v>
      </c>
      <c r="M57" s="344">
        <v>969105</v>
      </c>
      <c r="N57" s="280">
        <f>L57-M57</f>
        <v>0</v>
      </c>
      <c r="O57" s="280">
        <f>$F57*N57</f>
        <v>0</v>
      </c>
      <c r="P57" s="280">
        <f>O57/1000000</f>
        <v>0</v>
      </c>
      <c r="Q57" s="818"/>
    </row>
    <row r="58" spans="1:17" s="341" customFormat="1" ht="6" customHeight="1" thickTop="1">
      <c r="A58" s="265"/>
      <c r="B58" s="249"/>
      <c r="C58" s="279"/>
      <c r="D58" s="36"/>
      <c r="E58" s="34"/>
      <c r="F58" s="279"/>
      <c r="G58" s="257"/>
      <c r="H58" s="258"/>
      <c r="I58" s="209"/>
      <c r="J58" s="209"/>
      <c r="K58" s="209"/>
      <c r="L58" s="258"/>
      <c r="M58" s="258"/>
      <c r="N58" s="209"/>
      <c r="O58" s="209"/>
      <c r="P58" s="209"/>
      <c r="Q58" s="368"/>
    </row>
    <row r="59" spans="2:16" s="341" customFormat="1" ht="15" customHeight="1">
      <c r="B59" s="14" t="s">
        <v>129</v>
      </c>
      <c r="F59" s="452"/>
      <c r="G59" s="258"/>
      <c r="H59" s="258"/>
      <c r="I59" s="409"/>
      <c r="J59" s="409"/>
      <c r="K59" s="670">
        <f>SUM(K8:K58)-K32</f>
        <v>-11.740615169999998</v>
      </c>
      <c r="N59" s="409"/>
      <c r="O59" s="409"/>
      <c r="P59" s="670">
        <f>SUM(P8:P58)-P32</f>
        <v>-0.28080067999999997</v>
      </c>
    </row>
    <row r="60" spans="2:16" s="341" customFormat="1" ht="1.5" customHeight="1">
      <c r="B60" s="14"/>
      <c r="F60" s="452"/>
      <c r="G60" s="258"/>
      <c r="H60" s="258"/>
      <c r="I60" s="409"/>
      <c r="J60" s="409"/>
      <c r="K60" s="267"/>
      <c r="N60" s="409"/>
      <c r="O60" s="409"/>
      <c r="P60" s="267"/>
    </row>
    <row r="61" spans="2:16" s="341" customFormat="1" ht="16.5">
      <c r="B61" s="14" t="s">
        <v>130</v>
      </c>
      <c r="F61" s="452"/>
      <c r="G61" s="258"/>
      <c r="H61" s="258"/>
      <c r="I61" s="409"/>
      <c r="J61" s="409"/>
      <c r="K61" s="670">
        <f>SUM(K59:K60)</f>
        <v>-11.740615169999998</v>
      </c>
      <c r="N61" s="409"/>
      <c r="O61" s="409"/>
      <c r="P61" s="670">
        <f>SUM(P59:P60)</f>
        <v>-0.28080067999999997</v>
      </c>
    </row>
    <row r="62" spans="6:8" s="341" customFormat="1" ht="15">
      <c r="F62" s="452"/>
      <c r="G62" s="258"/>
      <c r="H62" s="258"/>
    </row>
    <row r="63" spans="6:17" s="341" customFormat="1" ht="15">
      <c r="F63" s="452"/>
      <c r="G63" s="258"/>
      <c r="H63" s="258"/>
      <c r="Q63" s="671" t="str">
        <f>NDPL!$Q$1</f>
        <v>NOVEMBER-2022</v>
      </c>
    </row>
    <row r="64" spans="6:8" s="341" customFormat="1" ht="15">
      <c r="F64" s="452"/>
      <c r="G64" s="258"/>
      <c r="H64" s="258"/>
    </row>
    <row r="65" spans="6:17" s="341" customFormat="1" ht="15">
      <c r="F65" s="452"/>
      <c r="G65" s="258"/>
      <c r="H65" s="258"/>
      <c r="Q65" s="671"/>
    </row>
    <row r="66" spans="1:16" s="341" customFormat="1" ht="18.75" thickBot="1">
      <c r="A66" s="74" t="s">
        <v>223</v>
      </c>
      <c r="F66" s="452"/>
      <c r="G66" s="672"/>
      <c r="H66" s="672"/>
      <c r="I66" s="38" t="s">
        <v>7</v>
      </c>
      <c r="J66" s="368"/>
      <c r="K66" s="368"/>
      <c r="L66" s="368"/>
      <c r="M66" s="368"/>
      <c r="N66" s="38" t="s">
        <v>354</v>
      </c>
      <c r="O66" s="368"/>
      <c r="P66" s="368"/>
    </row>
    <row r="67" spans="1:17" s="341" customFormat="1" ht="39.75" thickBot="1" thickTop="1">
      <c r="A67" s="385" t="s">
        <v>8</v>
      </c>
      <c r="B67" s="386" t="s">
        <v>9</v>
      </c>
      <c r="C67" s="387" t="s">
        <v>1</v>
      </c>
      <c r="D67" s="387" t="s">
        <v>2</v>
      </c>
      <c r="E67" s="387" t="s">
        <v>3</v>
      </c>
      <c r="F67" s="387" t="s">
        <v>10</v>
      </c>
      <c r="G67" s="385" t="str">
        <f>NDPL!G5</f>
        <v>FINAL READING 30/11/2022</v>
      </c>
      <c r="H67" s="387" t="str">
        <f>NDPL!H5</f>
        <v>INTIAL READING 01/11/2022</v>
      </c>
      <c r="I67" s="387" t="s">
        <v>4</v>
      </c>
      <c r="J67" s="387" t="s">
        <v>5</v>
      </c>
      <c r="K67" s="387" t="s">
        <v>6</v>
      </c>
      <c r="L67" s="385" t="str">
        <f>NDPL!G5</f>
        <v>FINAL READING 30/11/2022</v>
      </c>
      <c r="M67" s="387" t="str">
        <f>NDPL!H5</f>
        <v>INTIAL READING 01/11/2022</v>
      </c>
      <c r="N67" s="387" t="s">
        <v>4</v>
      </c>
      <c r="O67" s="387" t="s">
        <v>5</v>
      </c>
      <c r="P67" s="387" t="s">
        <v>6</v>
      </c>
      <c r="Q67" s="403" t="s">
        <v>270</v>
      </c>
    </row>
    <row r="68" spans="1:17" s="341" customFormat="1" ht="17.25" thickBot="1" thickTop="1">
      <c r="A68" s="385"/>
      <c r="B68" s="386"/>
      <c r="C68" s="387"/>
      <c r="D68" s="387"/>
      <c r="E68" s="387"/>
      <c r="F68" s="821"/>
      <c r="G68" s="385"/>
      <c r="H68" s="387"/>
      <c r="I68" s="387"/>
      <c r="J68" s="387"/>
      <c r="K68" s="403"/>
      <c r="L68" s="385"/>
      <c r="M68" s="387"/>
      <c r="N68" s="387"/>
      <c r="O68" s="387"/>
      <c r="P68" s="403"/>
      <c r="Q68" s="822"/>
    </row>
    <row r="69" spans="1:17" s="341" customFormat="1" ht="15.75" customHeight="1" thickTop="1">
      <c r="A69" s="273"/>
      <c r="B69" s="274" t="s">
        <v>116</v>
      </c>
      <c r="C69" s="29"/>
      <c r="D69" s="29"/>
      <c r="E69" s="29"/>
      <c r="F69" s="250"/>
      <c r="G69" s="22"/>
      <c r="H69" s="350"/>
      <c r="I69" s="350"/>
      <c r="J69" s="350"/>
      <c r="K69" s="350"/>
      <c r="L69" s="22"/>
      <c r="M69" s="350"/>
      <c r="N69" s="350"/>
      <c r="O69" s="350"/>
      <c r="P69" s="350"/>
      <c r="Q69" s="408"/>
    </row>
    <row r="70" spans="1:17" s="341" customFormat="1" ht="15.75" customHeight="1">
      <c r="A70" s="275">
        <v>1</v>
      </c>
      <c r="B70" s="276" t="s">
        <v>14</v>
      </c>
      <c r="C70" s="279">
        <v>4864977</v>
      </c>
      <c r="D70" s="33" t="s">
        <v>12</v>
      </c>
      <c r="E70" s="34" t="s">
        <v>305</v>
      </c>
      <c r="F70" s="285">
        <v>-1000</v>
      </c>
      <c r="G70" s="257">
        <v>1000075</v>
      </c>
      <c r="H70" s="258">
        <v>999988</v>
      </c>
      <c r="I70" s="258">
        <f>G70-H70</f>
        <v>87</v>
      </c>
      <c r="J70" s="258">
        <f>$F70*I70</f>
        <v>-87000</v>
      </c>
      <c r="K70" s="258">
        <f>J70/1000000</f>
        <v>-0.087</v>
      </c>
      <c r="L70" s="257">
        <v>58</v>
      </c>
      <c r="M70" s="258">
        <v>54</v>
      </c>
      <c r="N70" s="258">
        <f>L70-M70</f>
        <v>4</v>
      </c>
      <c r="O70" s="258">
        <f>$F70*N70</f>
        <v>-4000</v>
      </c>
      <c r="P70" s="258">
        <f>O70/1000000</f>
        <v>-0.004</v>
      </c>
      <c r="Q70" s="353"/>
    </row>
    <row r="71" spans="1:17" s="341" customFormat="1" ht="15.75" customHeight="1">
      <c r="A71" s="275">
        <v>2</v>
      </c>
      <c r="B71" s="276" t="s">
        <v>15</v>
      </c>
      <c r="C71" s="279">
        <v>5295153</v>
      </c>
      <c r="D71" s="33" t="s">
        <v>12</v>
      </c>
      <c r="E71" s="34" t="s">
        <v>305</v>
      </c>
      <c r="F71" s="285">
        <v>-1000</v>
      </c>
      <c r="G71" s="257">
        <v>981331</v>
      </c>
      <c r="H71" s="258">
        <v>981169</v>
      </c>
      <c r="I71" s="258">
        <f>G71-H71</f>
        <v>162</v>
      </c>
      <c r="J71" s="258">
        <f>$F71*I71</f>
        <v>-162000</v>
      </c>
      <c r="K71" s="258">
        <f>J71/1000000</f>
        <v>-0.162</v>
      </c>
      <c r="L71" s="257">
        <v>930752</v>
      </c>
      <c r="M71" s="258">
        <v>930743</v>
      </c>
      <c r="N71" s="258">
        <f>L71-M71</f>
        <v>9</v>
      </c>
      <c r="O71" s="258">
        <f>$F71*N71</f>
        <v>-9000</v>
      </c>
      <c r="P71" s="258">
        <f>O71/1000000</f>
        <v>-0.009</v>
      </c>
      <c r="Q71" s="345"/>
    </row>
    <row r="72" spans="1:17" s="341" customFormat="1" ht="15">
      <c r="A72" s="275">
        <v>3</v>
      </c>
      <c r="B72" s="276" t="s">
        <v>16</v>
      </c>
      <c r="C72" s="279">
        <v>5100230</v>
      </c>
      <c r="D72" s="33" t="s">
        <v>12</v>
      </c>
      <c r="E72" s="34" t="s">
        <v>305</v>
      </c>
      <c r="F72" s="285">
        <v>-1000</v>
      </c>
      <c r="G72" s="257">
        <v>1000009</v>
      </c>
      <c r="H72" s="258">
        <v>999981</v>
      </c>
      <c r="I72" s="258">
        <f>G72-H72</f>
        <v>28</v>
      </c>
      <c r="J72" s="258">
        <f>$F72*I72</f>
        <v>-28000</v>
      </c>
      <c r="K72" s="258">
        <f>J72/1000000</f>
        <v>-0.028</v>
      </c>
      <c r="L72" s="257">
        <v>999984</v>
      </c>
      <c r="M72" s="258">
        <v>999987</v>
      </c>
      <c r="N72" s="258">
        <f>L72-M72</f>
        <v>-3</v>
      </c>
      <c r="O72" s="258">
        <f>$F72*N72</f>
        <v>3000</v>
      </c>
      <c r="P72" s="258">
        <f>O72/1000000</f>
        <v>0.003</v>
      </c>
      <c r="Q72" s="342"/>
    </row>
    <row r="73" spans="1:17" s="341" customFormat="1" ht="15">
      <c r="A73" s="275">
        <v>4</v>
      </c>
      <c r="B73" s="276" t="s">
        <v>152</v>
      </c>
      <c r="C73" s="279">
        <v>4864812</v>
      </c>
      <c r="D73" s="33" t="s">
        <v>12</v>
      </c>
      <c r="E73" s="34" t="s">
        <v>305</v>
      </c>
      <c r="F73" s="285">
        <v>-1000</v>
      </c>
      <c r="G73" s="257">
        <v>999908</v>
      </c>
      <c r="H73" s="258">
        <v>999658</v>
      </c>
      <c r="I73" s="258">
        <f>G73-H73</f>
        <v>250</v>
      </c>
      <c r="J73" s="258">
        <f>$F73*I73</f>
        <v>-250000</v>
      </c>
      <c r="K73" s="258">
        <f>J73/1000000</f>
        <v>-0.25</v>
      </c>
      <c r="L73" s="257">
        <v>999723</v>
      </c>
      <c r="M73" s="258">
        <v>999723</v>
      </c>
      <c r="N73" s="258">
        <f>L73-M73</f>
        <v>0</v>
      </c>
      <c r="O73" s="258">
        <f>$F73*N73</f>
        <v>0</v>
      </c>
      <c r="P73" s="258">
        <f>O73/1000000</f>
        <v>0</v>
      </c>
      <c r="Q73" s="625"/>
    </row>
    <row r="74" spans="1:17" s="341" customFormat="1" ht="15.75" customHeight="1">
      <c r="A74" s="275"/>
      <c r="B74" s="277" t="s">
        <v>117</v>
      </c>
      <c r="C74" s="279"/>
      <c r="D74" s="36"/>
      <c r="E74" s="36"/>
      <c r="F74" s="285"/>
      <c r="G74" s="257"/>
      <c r="H74" s="258"/>
      <c r="I74" s="356"/>
      <c r="J74" s="356"/>
      <c r="K74" s="356"/>
      <c r="L74" s="257"/>
      <c r="M74" s="258"/>
      <c r="N74" s="356"/>
      <c r="O74" s="356"/>
      <c r="P74" s="356"/>
      <c r="Q74" s="345"/>
    </row>
    <row r="75" spans="1:17" s="341" customFormat="1" ht="15" customHeight="1">
      <c r="A75" s="275">
        <v>5</v>
      </c>
      <c r="B75" s="276" t="s">
        <v>118</v>
      </c>
      <c r="C75" s="279">
        <v>4864978</v>
      </c>
      <c r="D75" s="33" t="s">
        <v>12</v>
      </c>
      <c r="E75" s="34" t="s">
        <v>305</v>
      </c>
      <c r="F75" s="285">
        <v>-1000</v>
      </c>
      <c r="G75" s="257">
        <v>40642</v>
      </c>
      <c r="H75" s="258">
        <v>39916</v>
      </c>
      <c r="I75" s="356">
        <f>G75-H75</f>
        <v>726</v>
      </c>
      <c r="J75" s="356">
        <f>$F75*I75</f>
        <v>-726000</v>
      </c>
      <c r="K75" s="356">
        <f>J75/1000000</f>
        <v>-0.726</v>
      </c>
      <c r="L75" s="257">
        <v>998157</v>
      </c>
      <c r="M75" s="258">
        <v>998157</v>
      </c>
      <c r="N75" s="356">
        <f>L75-M75</f>
        <v>0</v>
      </c>
      <c r="O75" s="356">
        <f>$F75*N75</f>
        <v>0</v>
      </c>
      <c r="P75" s="356">
        <f>O75/1000000</f>
        <v>0</v>
      </c>
      <c r="Q75" s="345"/>
    </row>
    <row r="76" spans="1:17" s="341" customFormat="1" ht="15" customHeight="1">
      <c r="A76" s="275">
        <v>6</v>
      </c>
      <c r="B76" s="276" t="s">
        <v>119</v>
      </c>
      <c r="C76" s="279">
        <v>5128466</v>
      </c>
      <c r="D76" s="33" t="s">
        <v>12</v>
      </c>
      <c r="E76" s="34" t="s">
        <v>305</v>
      </c>
      <c r="F76" s="285">
        <v>-500</v>
      </c>
      <c r="G76" s="257">
        <v>20666</v>
      </c>
      <c r="H76" s="258">
        <v>18264</v>
      </c>
      <c r="I76" s="356">
        <f>G76-H76</f>
        <v>2402</v>
      </c>
      <c r="J76" s="356">
        <f>$F76*I76</f>
        <v>-1201000</v>
      </c>
      <c r="K76" s="356">
        <f>J76/1000000</f>
        <v>-1.201</v>
      </c>
      <c r="L76" s="257">
        <v>645</v>
      </c>
      <c r="M76" s="258">
        <v>645</v>
      </c>
      <c r="N76" s="356">
        <f>L76-M76</f>
        <v>0</v>
      </c>
      <c r="O76" s="356">
        <f>$F76*N76</f>
        <v>0</v>
      </c>
      <c r="P76" s="356">
        <f>O76/1000000</f>
        <v>0</v>
      </c>
      <c r="Q76" s="345"/>
    </row>
    <row r="77" spans="1:17" s="341" customFormat="1" ht="15" customHeight="1">
      <c r="A77" s="275">
        <v>7</v>
      </c>
      <c r="B77" s="276" t="s">
        <v>120</v>
      </c>
      <c r="C77" s="279">
        <v>4864973</v>
      </c>
      <c r="D77" s="33" t="s">
        <v>12</v>
      </c>
      <c r="E77" s="34" t="s">
        <v>305</v>
      </c>
      <c r="F77" s="285">
        <v>-1000</v>
      </c>
      <c r="G77" s="257">
        <v>1000041</v>
      </c>
      <c r="H77" s="258">
        <v>999827</v>
      </c>
      <c r="I77" s="356">
        <f>G77-H77</f>
        <v>214</v>
      </c>
      <c r="J77" s="356">
        <f>$F77*I77</f>
        <v>-214000</v>
      </c>
      <c r="K77" s="356">
        <f>J77/1000000</f>
        <v>-0.214</v>
      </c>
      <c r="L77" s="257">
        <v>999989</v>
      </c>
      <c r="M77" s="258">
        <v>999989</v>
      </c>
      <c r="N77" s="356">
        <f>L77-M77</f>
        <v>0</v>
      </c>
      <c r="O77" s="356">
        <f>$F77*N77</f>
        <v>0</v>
      </c>
      <c r="P77" s="356">
        <f>O77/1000000</f>
        <v>0</v>
      </c>
      <c r="Q77" s="345"/>
    </row>
    <row r="78" spans="1:17" s="375" customFormat="1" ht="15" customHeight="1">
      <c r="A78" s="673">
        <v>8</v>
      </c>
      <c r="B78" s="674" t="s">
        <v>121</v>
      </c>
      <c r="C78" s="675">
        <v>5295133</v>
      </c>
      <c r="D78" s="51" t="s">
        <v>12</v>
      </c>
      <c r="E78" s="52" t="s">
        <v>305</v>
      </c>
      <c r="F78" s="285">
        <v>-1000</v>
      </c>
      <c r="G78" s="257">
        <v>44370</v>
      </c>
      <c r="H78" s="258">
        <v>44358</v>
      </c>
      <c r="I78" s="356">
        <f>G78-H78</f>
        <v>12</v>
      </c>
      <c r="J78" s="356">
        <f>$F78*I78</f>
        <v>-12000</v>
      </c>
      <c r="K78" s="356">
        <f>J78/1000000</f>
        <v>-0.012</v>
      </c>
      <c r="L78" s="257">
        <v>999422</v>
      </c>
      <c r="M78" s="258">
        <v>999422</v>
      </c>
      <c r="N78" s="356">
        <f>L78-M78</f>
        <v>0</v>
      </c>
      <c r="O78" s="356">
        <f>$F78*N78</f>
        <v>0</v>
      </c>
      <c r="P78" s="356">
        <f>O78/1000000</f>
        <v>0</v>
      </c>
      <c r="Q78" s="676"/>
    </row>
    <row r="79" spans="1:17" s="341" customFormat="1" ht="15.75" customHeight="1">
      <c r="A79" s="275">
        <v>9</v>
      </c>
      <c r="B79" s="276" t="s">
        <v>122</v>
      </c>
      <c r="C79" s="279">
        <v>4865024</v>
      </c>
      <c r="D79" s="33" t="s">
        <v>12</v>
      </c>
      <c r="E79" s="34" t="s">
        <v>305</v>
      </c>
      <c r="F79" s="285">
        <v>-1000</v>
      </c>
      <c r="G79" s="257">
        <v>1278</v>
      </c>
      <c r="H79" s="258">
        <v>968</v>
      </c>
      <c r="I79" s="258">
        <f>G79-H79</f>
        <v>310</v>
      </c>
      <c r="J79" s="258">
        <f>$F79*I79</f>
        <v>-310000</v>
      </c>
      <c r="K79" s="258">
        <f>J79/1000000</f>
        <v>-0.31</v>
      </c>
      <c r="L79" s="257">
        <v>21</v>
      </c>
      <c r="M79" s="258">
        <v>21</v>
      </c>
      <c r="N79" s="258">
        <f>L79-M79</f>
        <v>0</v>
      </c>
      <c r="O79" s="258">
        <f>$F79*N79</f>
        <v>0</v>
      </c>
      <c r="P79" s="258">
        <f>O79/1000000</f>
        <v>0</v>
      </c>
      <c r="Q79" s="625"/>
    </row>
    <row r="80" spans="1:17" s="341" customFormat="1" ht="15.75" customHeight="1">
      <c r="A80" s="275"/>
      <c r="B80" s="278" t="s">
        <v>123</v>
      </c>
      <c r="C80" s="279"/>
      <c r="D80" s="33"/>
      <c r="E80" s="33"/>
      <c r="F80" s="285"/>
      <c r="G80" s="257"/>
      <c r="H80" s="258"/>
      <c r="I80" s="356"/>
      <c r="J80" s="356"/>
      <c r="K80" s="356"/>
      <c r="L80" s="257"/>
      <c r="M80" s="258"/>
      <c r="N80" s="356"/>
      <c r="O80" s="356"/>
      <c r="P80" s="356"/>
      <c r="Q80" s="345"/>
    </row>
    <row r="81" spans="1:17" s="341" customFormat="1" ht="15.75" customHeight="1">
      <c r="A81" s="275">
        <v>10</v>
      </c>
      <c r="B81" s="276" t="s">
        <v>124</v>
      </c>
      <c r="C81" s="279">
        <v>5295129</v>
      </c>
      <c r="D81" s="33" t="s">
        <v>12</v>
      </c>
      <c r="E81" s="34" t="s">
        <v>305</v>
      </c>
      <c r="F81" s="285">
        <v>-1000</v>
      </c>
      <c r="G81" s="257">
        <v>970916</v>
      </c>
      <c r="H81" s="258">
        <v>970635</v>
      </c>
      <c r="I81" s="356">
        <f>G81-H81</f>
        <v>281</v>
      </c>
      <c r="J81" s="356">
        <f>$F81*I81</f>
        <v>-281000</v>
      </c>
      <c r="K81" s="356">
        <f>J81/1000000</f>
        <v>-0.281</v>
      </c>
      <c r="L81" s="257">
        <v>968048</v>
      </c>
      <c r="M81" s="258">
        <v>968048</v>
      </c>
      <c r="N81" s="356">
        <f>L81-M81</f>
        <v>0</v>
      </c>
      <c r="O81" s="356">
        <f>$F81*N81</f>
        <v>0</v>
      </c>
      <c r="P81" s="356">
        <f>O81/1000000</f>
        <v>0</v>
      </c>
      <c r="Q81" s="345"/>
    </row>
    <row r="82" spans="1:17" s="341" customFormat="1" ht="15.75" customHeight="1">
      <c r="A82" s="275">
        <v>11</v>
      </c>
      <c r="B82" s="276" t="s">
        <v>125</v>
      </c>
      <c r="C82" s="279">
        <v>5128429</v>
      </c>
      <c r="D82" s="33" t="s">
        <v>12</v>
      </c>
      <c r="E82" s="34" t="s">
        <v>305</v>
      </c>
      <c r="F82" s="285">
        <v>-1000</v>
      </c>
      <c r="G82" s="257">
        <v>435</v>
      </c>
      <c r="H82" s="258">
        <v>296</v>
      </c>
      <c r="I82" s="356">
        <f>G82-H82</f>
        <v>139</v>
      </c>
      <c r="J82" s="356">
        <f>$F82*I82</f>
        <v>-139000</v>
      </c>
      <c r="K82" s="356">
        <f>J82/1000000</f>
        <v>-0.139</v>
      </c>
      <c r="L82" s="257">
        <v>31</v>
      </c>
      <c r="M82" s="258">
        <v>38</v>
      </c>
      <c r="N82" s="356">
        <f>L82-M82</f>
        <v>-7</v>
      </c>
      <c r="O82" s="356">
        <f>$F82*N82</f>
        <v>7000</v>
      </c>
      <c r="P82" s="356">
        <f>O82/1000000</f>
        <v>0.007</v>
      </c>
      <c r="Q82" s="353"/>
    </row>
    <row r="83" spans="1:17" s="341" customFormat="1" ht="15.75" customHeight="1">
      <c r="A83" s="275"/>
      <c r="B83" s="277" t="s">
        <v>126</v>
      </c>
      <c r="C83" s="279"/>
      <c r="D83" s="36"/>
      <c r="E83" s="36"/>
      <c r="F83" s="285"/>
      <c r="G83" s="257"/>
      <c r="H83" s="258"/>
      <c r="I83" s="356"/>
      <c r="J83" s="356"/>
      <c r="K83" s="356"/>
      <c r="L83" s="257"/>
      <c r="M83" s="258"/>
      <c r="N83" s="356"/>
      <c r="O83" s="356"/>
      <c r="P83" s="356"/>
      <c r="Q83" s="345"/>
    </row>
    <row r="84" spans="1:17" s="341" customFormat="1" ht="19.5" customHeight="1">
      <c r="A84" s="275">
        <v>12</v>
      </c>
      <c r="B84" s="276" t="s">
        <v>127</v>
      </c>
      <c r="C84" s="279">
        <v>4864838</v>
      </c>
      <c r="D84" s="33" t="s">
        <v>12</v>
      </c>
      <c r="E84" s="34" t="s">
        <v>305</v>
      </c>
      <c r="F84" s="285">
        <v>-5000</v>
      </c>
      <c r="G84" s="257">
        <v>13593</v>
      </c>
      <c r="H84" s="258">
        <v>13526</v>
      </c>
      <c r="I84" s="356">
        <f>G84-H84</f>
        <v>67</v>
      </c>
      <c r="J84" s="356">
        <f>$F84*I84</f>
        <v>-335000</v>
      </c>
      <c r="K84" s="356">
        <f>J84/1000000</f>
        <v>-0.335</v>
      </c>
      <c r="L84" s="257">
        <v>56</v>
      </c>
      <c r="M84" s="258">
        <v>51</v>
      </c>
      <c r="N84" s="356">
        <f>L84-M84</f>
        <v>5</v>
      </c>
      <c r="O84" s="356">
        <f>$F84*N84</f>
        <v>-25000</v>
      </c>
      <c r="P84" s="356">
        <f>O84/1000000</f>
        <v>-0.025</v>
      </c>
      <c r="Q84" s="352"/>
    </row>
    <row r="85" spans="1:17" s="341" customFormat="1" ht="19.5" customHeight="1">
      <c r="A85" s="275">
        <v>13</v>
      </c>
      <c r="B85" s="276" t="s">
        <v>128</v>
      </c>
      <c r="C85" s="279">
        <v>4864929</v>
      </c>
      <c r="D85" s="33" t="s">
        <v>12</v>
      </c>
      <c r="E85" s="34" t="s">
        <v>305</v>
      </c>
      <c r="F85" s="285">
        <v>-1000</v>
      </c>
      <c r="G85" s="257">
        <v>25511</v>
      </c>
      <c r="H85" s="258">
        <v>25148</v>
      </c>
      <c r="I85" s="258">
        <f>G85-H85</f>
        <v>363</v>
      </c>
      <c r="J85" s="258">
        <f>$F85*I85</f>
        <v>-363000</v>
      </c>
      <c r="K85" s="258">
        <f>J85/1000000</f>
        <v>-0.363</v>
      </c>
      <c r="L85" s="257">
        <v>82</v>
      </c>
      <c r="M85" s="258">
        <v>81</v>
      </c>
      <c r="N85" s="258">
        <f>L85-M85</f>
        <v>1</v>
      </c>
      <c r="O85" s="258">
        <f>$F85*N85</f>
        <v>-1000</v>
      </c>
      <c r="P85" s="258">
        <f>O85/1000000</f>
        <v>-0.001</v>
      </c>
      <c r="Q85" s="352"/>
    </row>
    <row r="86" spans="1:17" s="341" customFormat="1" ht="19.5" customHeight="1">
      <c r="A86" s="275">
        <v>14</v>
      </c>
      <c r="B86" s="276" t="s">
        <v>368</v>
      </c>
      <c r="C86" s="279">
        <v>4864931</v>
      </c>
      <c r="D86" s="33" t="s">
        <v>12</v>
      </c>
      <c r="E86" s="34" t="s">
        <v>305</v>
      </c>
      <c r="F86" s="285">
        <v>-1000</v>
      </c>
      <c r="G86" s="257">
        <v>6497</v>
      </c>
      <c r="H86" s="258">
        <v>6062</v>
      </c>
      <c r="I86" s="258">
        <f>G86-H86</f>
        <v>435</v>
      </c>
      <c r="J86" s="258">
        <f>$F86*I86</f>
        <v>-435000</v>
      </c>
      <c r="K86" s="258">
        <f>J86/1000000</f>
        <v>-0.435</v>
      </c>
      <c r="L86" s="257">
        <v>4</v>
      </c>
      <c r="M86" s="258">
        <v>4</v>
      </c>
      <c r="N86" s="258">
        <f>L86-M86</f>
        <v>0</v>
      </c>
      <c r="O86" s="258">
        <f>$F86*N86</f>
        <v>0</v>
      </c>
      <c r="P86" s="258">
        <f>O86/1000000</f>
        <v>0</v>
      </c>
      <c r="Q86" s="345"/>
    </row>
    <row r="87" spans="1:17" s="371" customFormat="1" ht="15.75" thickBot="1">
      <c r="A87" s="551"/>
      <c r="B87" s="629"/>
      <c r="C87" s="280"/>
      <c r="D87" s="75"/>
      <c r="E87" s="373"/>
      <c r="F87" s="280"/>
      <c r="G87" s="343"/>
      <c r="H87" s="344"/>
      <c r="I87" s="344"/>
      <c r="J87" s="344"/>
      <c r="K87" s="344"/>
      <c r="L87" s="343"/>
      <c r="M87" s="344"/>
      <c r="N87" s="344"/>
      <c r="O87" s="344"/>
      <c r="P87" s="344"/>
      <c r="Q87" s="630"/>
    </row>
    <row r="88" spans="2:16" s="341" customFormat="1" ht="18.75" thickTop="1">
      <c r="B88" s="230" t="s">
        <v>225</v>
      </c>
      <c r="F88" s="452"/>
      <c r="I88" s="409"/>
      <c r="J88" s="409"/>
      <c r="K88" s="122">
        <f>SUM(K70:K87)</f>
        <v>-4.543</v>
      </c>
      <c r="L88" s="368"/>
      <c r="N88" s="409"/>
      <c r="O88" s="409"/>
      <c r="P88" s="122">
        <f>SUM(P70:P87)</f>
        <v>-0.029</v>
      </c>
    </row>
    <row r="89" spans="2:16" s="341" customFormat="1" ht="18">
      <c r="B89" s="230"/>
      <c r="F89" s="452"/>
      <c r="I89" s="409"/>
      <c r="J89" s="409"/>
      <c r="K89" s="369"/>
      <c r="L89" s="368"/>
      <c r="N89" s="409"/>
      <c r="O89" s="409"/>
      <c r="P89" s="215"/>
    </row>
    <row r="90" spans="2:16" s="341" customFormat="1" ht="18">
      <c r="B90" s="230" t="s">
        <v>134</v>
      </c>
      <c r="F90" s="452"/>
      <c r="I90" s="409"/>
      <c r="J90" s="409"/>
      <c r="K90" s="122">
        <f>SUM(K88:K89)</f>
        <v>-4.543</v>
      </c>
      <c r="L90" s="368"/>
      <c r="N90" s="409"/>
      <c r="O90" s="409"/>
      <c r="P90" s="122">
        <f>SUM(P88:P89)</f>
        <v>-0.029</v>
      </c>
    </row>
    <row r="91" spans="6:16" s="341" customFormat="1" ht="15">
      <c r="F91" s="452"/>
      <c r="I91" s="409"/>
      <c r="J91" s="409"/>
      <c r="K91" s="369"/>
      <c r="L91" s="368"/>
      <c r="N91" s="409"/>
      <c r="O91" s="409"/>
      <c r="P91" s="369"/>
    </row>
    <row r="92" spans="6:16" s="341" customFormat="1" ht="15">
      <c r="F92" s="452"/>
      <c r="I92" s="409"/>
      <c r="J92" s="409"/>
      <c r="K92" s="369"/>
      <c r="L92" s="368"/>
      <c r="N92" s="409"/>
      <c r="O92" s="409"/>
      <c r="P92" s="369"/>
    </row>
    <row r="93" spans="6:18" s="341" customFormat="1" ht="15">
      <c r="F93" s="452"/>
      <c r="I93" s="409"/>
      <c r="J93" s="409"/>
      <c r="K93" s="369"/>
      <c r="L93" s="368"/>
      <c r="N93" s="409"/>
      <c r="O93" s="409"/>
      <c r="P93" s="369"/>
      <c r="Q93" s="671" t="str">
        <f>NDPL!Q1</f>
        <v>NOVEMBER-2022</v>
      </c>
      <c r="R93" s="671"/>
    </row>
    <row r="94" spans="1:16" s="341" customFormat="1" ht="18.75" thickBot="1">
      <c r="A94" s="239" t="s">
        <v>224</v>
      </c>
      <c r="F94" s="452"/>
      <c r="G94" s="672"/>
      <c r="H94" s="672"/>
      <c r="I94" s="38" t="s">
        <v>7</v>
      </c>
      <c r="J94" s="368"/>
      <c r="K94" s="368"/>
      <c r="L94" s="368"/>
      <c r="M94" s="368"/>
      <c r="N94" s="38" t="s">
        <v>354</v>
      </c>
      <c r="O94" s="368"/>
      <c r="P94" s="368"/>
    </row>
    <row r="95" spans="1:17" s="341" customFormat="1" ht="48" customHeight="1" thickBot="1" thickTop="1">
      <c r="A95" s="385" t="s">
        <v>8</v>
      </c>
      <c r="B95" s="386" t="s">
        <v>9</v>
      </c>
      <c r="C95" s="387" t="s">
        <v>1</v>
      </c>
      <c r="D95" s="387" t="s">
        <v>2</v>
      </c>
      <c r="E95" s="387" t="s">
        <v>3</v>
      </c>
      <c r="F95" s="387" t="s">
        <v>10</v>
      </c>
      <c r="G95" s="385" t="str">
        <f>NDPL!G5</f>
        <v>FINAL READING 30/11/2022</v>
      </c>
      <c r="H95" s="387" t="str">
        <f>NDPL!H5</f>
        <v>INTIAL READING 01/11/2022</v>
      </c>
      <c r="I95" s="387" t="s">
        <v>4</v>
      </c>
      <c r="J95" s="387" t="s">
        <v>5</v>
      </c>
      <c r="K95" s="387" t="s">
        <v>6</v>
      </c>
      <c r="L95" s="385" t="str">
        <f>NDPL!G5</f>
        <v>FINAL READING 30/11/2022</v>
      </c>
      <c r="M95" s="387" t="str">
        <f>NDPL!H5</f>
        <v>INTIAL READING 01/11/2022</v>
      </c>
      <c r="N95" s="387" t="s">
        <v>4</v>
      </c>
      <c r="O95" s="387" t="s">
        <v>5</v>
      </c>
      <c r="P95" s="387" t="s">
        <v>6</v>
      </c>
      <c r="Q95" s="403" t="s">
        <v>270</v>
      </c>
    </row>
    <row r="96" spans="1:17" s="341" customFormat="1" ht="17.25" thickBot="1" thickTop="1">
      <c r="A96" s="402"/>
      <c r="B96" s="823"/>
      <c r="C96" s="387"/>
      <c r="D96" s="387"/>
      <c r="E96" s="387"/>
      <c r="F96" s="821"/>
      <c r="G96" s="385"/>
      <c r="H96" s="387"/>
      <c r="I96" s="387"/>
      <c r="J96" s="387"/>
      <c r="K96" s="403"/>
      <c r="L96" s="385"/>
      <c r="M96" s="387"/>
      <c r="N96" s="387"/>
      <c r="O96" s="387"/>
      <c r="P96" s="403"/>
      <c r="Q96" s="822"/>
    </row>
    <row r="97" spans="1:17" s="341" customFormat="1" ht="15.75" customHeight="1" thickTop="1">
      <c r="A97" s="273"/>
      <c r="B97" s="282" t="s">
        <v>30</v>
      </c>
      <c r="C97" s="283"/>
      <c r="D97" s="69"/>
      <c r="E97" s="76"/>
      <c r="F97" s="251"/>
      <c r="G97" s="24"/>
      <c r="H97" s="350"/>
      <c r="I97" s="412"/>
      <c r="J97" s="412"/>
      <c r="K97" s="412"/>
      <c r="L97" s="351"/>
      <c r="M97" s="350"/>
      <c r="N97" s="412"/>
      <c r="O97" s="412"/>
      <c r="P97" s="412"/>
      <c r="Q97" s="408"/>
    </row>
    <row r="98" spans="1:17" s="341" customFormat="1" ht="15.75" customHeight="1">
      <c r="A98" s="275">
        <v>1</v>
      </c>
      <c r="B98" s="276" t="s">
        <v>31</v>
      </c>
      <c r="C98" s="279">
        <v>4864791</v>
      </c>
      <c r="D98" s="347" t="s">
        <v>12</v>
      </c>
      <c r="E98" s="348" t="s">
        <v>305</v>
      </c>
      <c r="F98" s="285">
        <v>-266.67</v>
      </c>
      <c r="G98" s="257">
        <v>992427</v>
      </c>
      <c r="H98" s="258">
        <v>993249</v>
      </c>
      <c r="I98" s="209">
        <f>G98-H98</f>
        <v>-822</v>
      </c>
      <c r="J98" s="209">
        <f>$F98*I98</f>
        <v>219202.74000000002</v>
      </c>
      <c r="K98" s="209">
        <f>J98/1000000</f>
        <v>0.21920274</v>
      </c>
      <c r="L98" s="257">
        <v>392</v>
      </c>
      <c r="M98" s="258">
        <v>392</v>
      </c>
      <c r="N98" s="209">
        <f>L98-M98</f>
        <v>0</v>
      </c>
      <c r="O98" s="209">
        <f>$F98*N98</f>
        <v>0</v>
      </c>
      <c r="P98" s="209">
        <f>O98/1000000</f>
        <v>0</v>
      </c>
      <c r="Q98" s="364"/>
    </row>
    <row r="99" spans="1:17" s="341" customFormat="1" ht="15.75" customHeight="1">
      <c r="A99" s="275">
        <v>2</v>
      </c>
      <c r="B99" s="276" t="s">
        <v>32</v>
      </c>
      <c r="C99" s="279">
        <v>4864867</v>
      </c>
      <c r="D99" s="33" t="s">
        <v>12</v>
      </c>
      <c r="E99" s="34" t="s">
        <v>305</v>
      </c>
      <c r="F99" s="285">
        <v>-500</v>
      </c>
      <c r="G99" s="257">
        <v>2176</v>
      </c>
      <c r="H99" s="258">
        <v>2200</v>
      </c>
      <c r="I99" s="209">
        <f>G99-H99</f>
        <v>-24</v>
      </c>
      <c r="J99" s="209">
        <f>$F99*I99</f>
        <v>12000</v>
      </c>
      <c r="K99" s="209">
        <f>J99/1000000</f>
        <v>0.012</v>
      </c>
      <c r="L99" s="257">
        <v>2324</v>
      </c>
      <c r="M99" s="258">
        <v>2325</v>
      </c>
      <c r="N99" s="258">
        <f>L99-M99</f>
        <v>-1</v>
      </c>
      <c r="O99" s="258">
        <f>$F99*N99</f>
        <v>500</v>
      </c>
      <c r="P99" s="258">
        <f>O99/1000000</f>
        <v>0.0005</v>
      </c>
      <c r="Q99" s="345"/>
    </row>
    <row r="100" spans="1:17" s="341" customFormat="1" ht="15.75" customHeight="1">
      <c r="A100" s="275"/>
      <c r="B100" s="278" t="s">
        <v>333</v>
      </c>
      <c r="C100" s="279"/>
      <c r="D100" s="33"/>
      <c r="E100" s="34"/>
      <c r="F100" s="285"/>
      <c r="G100" s="257"/>
      <c r="H100" s="258"/>
      <c r="I100" s="209"/>
      <c r="J100" s="209"/>
      <c r="K100" s="209"/>
      <c r="L100" s="257"/>
      <c r="M100" s="258"/>
      <c r="N100" s="258"/>
      <c r="O100" s="258"/>
      <c r="P100" s="258"/>
      <c r="Q100" s="345"/>
    </row>
    <row r="101" spans="1:17" s="341" customFormat="1" ht="15">
      <c r="A101" s="275">
        <v>3</v>
      </c>
      <c r="B101" s="249" t="s">
        <v>103</v>
      </c>
      <c r="C101" s="279">
        <v>4865107</v>
      </c>
      <c r="D101" s="36" t="s">
        <v>12</v>
      </c>
      <c r="E101" s="34" t="s">
        <v>305</v>
      </c>
      <c r="F101" s="285">
        <v>-266.66</v>
      </c>
      <c r="G101" s="257">
        <v>1240</v>
      </c>
      <c r="H101" s="258">
        <v>1328</v>
      </c>
      <c r="I101" s="209">
        <f aca="true" t="shared" si="12" ref="I101:I109">G101-H101</f>
        <v>-88</v>
      </c>
      <c r="J101" s="209">
        <f aca="true" t="shared" si="13" ref="J101:J110">$F101*I101</f>
        <v>23466.08</v>
      </c>
      <c r="K101" s="209">
        <f aca="true" t="shared" si="14" ref="K101:K110">J101/1000000</f>
        <v>0.02346608</v>
      </c>
      <c r="L101" s="257">
        <v>2245</v>
      </c>
      <c r="M101" s="258">
        <v>2245</v>
      </c>
      <c r="N101" s="258">
        <f aca="true" t="shared" si="15" ref="N101:N109">L101-M101</f>
        <v>0</v>
      </c>
      <c r="O101" s="258">
        <f aca="true" t="shared" si="16" ref="O101:O110">$F101*N101</f>
        <v>0</v>
      </c>
      <c r="P101" s="258">
        <f aca="true" t="shared" si="17" ref="P101:P110">O101/1000000</f>
        <v>0</v>
      </c>
      <c r="Q101" s="365"/>
    </row>
    <row r="102" spans="1:17" s="341" customFormat="1" ht="15.75" customHeight="1">
      <c r="A102" s="275">
        <v>4</v>
      </c>
      <c r="B102" s="276" t="s">
        <v>104</v>
      </c>
      <c r="C102" s="279">
        <v>4865150</v>
      </c>
      <c r="D102" s="33" t="s">
        <v>12</v>
      </c>
      <c r="E102" s="34" t="s">
        <v>305</v>
      </c>
      <c r="F102" s="285">
        <v>-400</v>
      </c>
      <c r="G102" s="257">
        <v>5691</v>
      </c>
      <c r="H102" s="258">
        <v>4390</v>
      </c>
      <c r="I102" s="209">
        <f>G102-H102</f>
        <v>1301</v>
      </c>
      <c r="J102" s="209">
        <f>$F102*I102</f>
        <v>-520400</v>
      </c>
      <c r="K102" s="209">
        <f>J102/1000000</f>
        <v>-0.5204</v>
      </c>
      <c r="L102" s="257">
        <v>23</v>
      </c>
      <c r="M102" s="258">
        <v>23</v>
      </c>
      <c r="N102" s="258">
        <f>L102-M102</f>
        <v>0</v>
      </c>
      <c r="O102" s="258">
        <f>$F102*N102</f>
        <v>0</v>
      </c>
      <c r="P102" s="258">
        <f>O102/1000000</f>
        <v>0</v>
      </c>
      <c r="Q102" s="345"/>
    </row>
    <row r="103" spans="1:17" s="341" customFormat="1" ht="15">
      <c r="A103" s="275">
        <v>5</v>
      </c>
      <c r="B103" s="276" t="s">
        <v>105</v>
      </c>
      <c r="C103" s="279">
        <v>4865136</v>
      </c>
      <c r="D103" s="33" t="s">
        <v>12</v>
      </c>
      <c r="E103" s="34" t="s">
        <v>305</v>
      </c>
      <c r="F103" s="285">
        <v>-200</v>
      </c>
      <c r="G103" s="257">
        <v>976406</v>
      </c>
      <c r="H103" s="258">
        <v>977169</v>
      </c>
      <c r="I103" s="209">
        <f t="shared" si="12"/>
        <v>-763</v>
      </c>
      <c r="J103" s="209">
        <f t="shared" si="13"/>
        <v>152600</v>
      </c>
      <c r="K103" s="209">
        <f t="shared" si="14"/>
        <v>0.1526</v>
      </c>
      <c r="L103" s="257">
        <v>999384</v>
      </c>
      <c r="M103" s="258">
        <v>999384</v>
      </c>
      <c r="N103" s="258">
        <f t="shared" si="15"/>
        <v>0</v>
      </c>
      <c r="O103" s="258">
        <f t="shared" si="16"/>
        <v>0</v>
      </c>
      <c r="P103" s="258">
        <f t="shared" si="17"/>
        <v>0</v>
      </c>
      <c r="Q103" s="616"/>
    </row>
    <row r="104" spans="1:17" s="341" customFormat="1" ht="15">
      <c r="A104" s="275">
        <v>6</v>
      </c>
      <c r="B104" s="276" t="s">
        <v>106</v>
      </c>
      <c r="C104" s="279">
        <v>4865172</v>
      </c>
      <c r="D104" s="33" t="s">
        <v>12</v>
      </c>
      <c r="E104" s="34" t="s">
        <v>305</v>
      </c>
      <c r="F104" s="285">
        <v>-1000</v>
      </c>
      <c r="G104" s="257">
        <v>1141</v>
      </c>
      <c r="H104" s="258">
        <v>1248</v>
      </c>
      <c r="I104" s="209">
        <f>G104-H104</f>
        <v>-107</v>
      </c>
      <c r="J104" s="209">
        <f>$F104*I104</f>
        <v>107000</v>
      </c>
      <c r="K104" s="209">
        <f>J104/1000000</f>
        <v>0.107</v>
      </c>
      <c r="L104" s="257">
        <v>390</v>
      </c>
      <c r="M104" s="258">
        <v>390</v>
      </c>
      <c r="N104" s="258">
        <f>L104-M104</f>
        <v>0</v>
      </c>
      <c r="O104" s="258">
        <f>$F104*N104</f>
        <v>0</v>
      </c>
      <c r="P104" s="258">
        <f>O104/1000000</f>
        <v>0</v>
      </c>
      <c r="Q104" s="544"/>
    </row>
    <row r="105" spans="1:17" s="341" customFormat="1" ht="15">
      <c r="A105" s="275">
        <v>7</v>
      </c>
      <c r="B105" s="276" t="s">
        <v>107</v>
      </c>
      <c r="C105" s="279">
        <v>4864968</v>
      </c>
      <c r="D105" s="33" t="s">
        <v>12</v>
      </c>
      <c r="E105" s="34" t="s">
        <v>305</v>
      </c>
      <c r="F105" s="285">
        <v>-800</v>
      </c>
      <c r="G105" s="257">
        <v>3654</v>
      </c>
      <c r="H105" s="258">
        <v>3672</v>
      </c>
      <c r="I105" s="209">
        <f t="shared" si="12"/>
        <v>-18</v>
      </c>
      <c r="J105" s="209">
        <f t="shared" si="13"/>
        <v>14400</v>
      </c>
      <c r="K105" s="209">
        <f t="shared" si="14"/>
        <v>0.0144</v>
      </c>
      <c r="L105" s="257">
        <v>4751</v>
      </c>
      <c r="M105" s="258">
        <v>4745</v>
      </c>
      <c r="N105" s="258">
        <f t="shared" si="15"/>
        <v>6</v>
      </c>
      <c r="O105" s="258">
        <f t="shared" si="16"/>
        <v>-4800</v>
      </c>
      <c r="P105" s="258">
        <f t="shared" si="17"/>
        <v>-0.0048</v>
      </c>
      <c r="Q105" s="352"/>
    </row>
    <row r="106" spans="1:17" s="341" customFormat="1" ht="15.75" customHeight="1">
      <c r="A106" s="275">
        <v>8</v>
      </c>
      <c r="B106" s="276" t="s">
        <v>329</v>
      </c>
      <c r="C106" s="279">
        <v>4865004</v>
      </c>
      <c r="D106" s="33" t="s">
        <v>12</v>
      </c>
      <c r="E106" s="34" t="s">
        <v>305</v>
      </c>
      <c r="F106" s="285">
        <v>-800</v>
      </c>
      <c r="G106" s="257">
        <v>2073</v>
      </c>
      <c r="H106" s="258">
        <v>2123</v>
      </c>
      <c r="I106" s="209">
        <f t="shared" si="12"/>
        <v>-50</v>
      </c>
      <c r="J106" s="209">
        <f t="shared" si="13"/>
        <v>40000</v>
      </c>
      <c r="K106" s="209">
        <f t="shared" si="14"/>
        <v>0.04</v>
      </c>
      <c r="L106" s="257">
        <v>1662</v>
      </c>
      <c r="M106" s="258">
        <v>1664</v>
      </c>
      <c r="N106" s="258">
        <f t="shared" si="15"/>
        <v>-2</v>
      </c>
      <c r="O106" s="258">
        <f t="shared" si="16"/>
        <v>1600</v>
      </c>
      <c r="P106" s="258">
        <f t="shared" si="17"/>
        <v>0.0016</v>
      </c>
      <c r="Q106" s="365"/>
    </row>
    <row r="107" spans="1:17" s="341" customFormat="1" ht="15.75" customHeight="1">
      <c r="A107" s="275">
        <v>9</v>
      </c>
      <c r="B107" s="276" t="s">
        <v>351</v>
      </c>
      <c r="C107" s="279">
        <v>4865050</v>
      </c>
      <c r="D107" s="33" t="s">
        <v>12</v>
      </c>
      <c r="E107" s="34" t="s">
        <v>305</v>
      </c>
      <c r="F107" s="285">
        <v>-800</v>
      </c>
      <c r="G107" s="257">
        <v>982119</v>
      </c>
      <c r="H107" s="258">
        <v>982119</v>
      </c>
      <c r="I107" s="209">
        <f>G107-H107</f>
        <v>0</v>
      </c>
      <c r="J107" s="209">
        <f t="shared" si="13"/>
        <v>0</v>
      </c>
      <c r="K107" s="209">
        <f t="shared" si="14"/>
        <v>0</v>
      </c>
      <c r="L107" s="257">
        <v>998603</v>
      </c>
      <c r="M107" s="258">
        <v>998603</v>
      </c>
      <c r="N107" s="258">
        <f>L107-M107</f>
        <v>0</v>
      </c>
      <c r="O107" s="258">
        <f t="shared" si="16"/>
        <v>0</v>
      </c>
      <c r="P107" s="258">
        <f t="shared" si="17"/>
        <v>0</v>
      </c>
      <c r="Q107" s="345"/>
    </row>
    <row r="108" spans="1:17" s="341" customFormat="1" ht="15.75" customHeight="1">
      <c r="A108" s="275">
        <v>10</v>
      </c>
      <c r="B108" s="276" t="s">
        <v>350</v>
      </c>
      <c r="C108" s="279">
        <v>4864998</v>
      </c>
      <c r="D108" s="33" t="s">
        <v>12</v>
      </c>
      <c r="E108" s="34" t="s">
        <v>305</v>
      </c>
      <c r="F108" s="285">
        <v>-800</v>
      </c>
      <c r="G108" s="257">
        <v>950267</v>
      </c>
      <c r="H108" s="258">
        <v>950267</v>
      </c>
      <c r="I108" s="209">
        <f t="shared" si="12"/>
        <v>0</v>
      </c>
      <c r="J108" s="209">
        <f t="shared" si="13"/>
        <v>0</v>
      </c>
      <c r="K108" s="209">
        <f t="shared" si="14"/>
        <v>0</v>
      </c>
      <c r="L108" s="257">
        <v>979419</v>
      </c>
      <c r="M108" s="258">
        <v>979419</v>
      </c>
      <c r="N108" s="258">
        <f t="shared" si="15"/>
        <v>0</v>
      </c>
      <c r="O108" s="258">
        <f t="shared" si="16"/>
        <v>0</v>
      </c>
      <c r="P108" s="258">
        <f t="shared" si="17"/>
        <v>0</v>
      </c>
      <c r="Q108" s="345"/>
    </row>
    <row r="109" spans="1:17" s="341" customFormat="1" ht="15.75" customHeight="1">
      <c r="A109" s="275">
        <v>11</v>
      </c>
      <c r="B109" s="276" t="s">
        <v>344</v>
      </c>
      <c r="C109" s="279">
        <v>4864993</v>
      </c>
      <c r="D109" s="133" t="s">
        <v>12</v>
      </c>
      <c r="E109" s="191" t="s">
        <v>305</v>
      </c>
      <c r="F109" s="285">
        <v>-800</v>
      </c>
      <c r="G109" s="257">
        <v>945034</v>
      </c>
      <c r="H109" s="258">
        <v>945545</v>
      </c>
      <c r="I109" s="209">
        <f t="shared" si="12"/>
        <v>-511</v>
      </c>
      <c r="J109" s="209">
        <f t="shared" si="13"/>
        <v>408800</v>
      </c>
      <c r="K109" s="209">
        <f t="shared" si="14"/>
        <v>0.4088</v>
      </c>
      <c r="L109" s="257">
        <v>988564</v>
      </c>
      <c r="M109" s="258">
        <v>988568</v>
      </c>
      <c r="N109" s="258">
        <f t="shared" si="15"/>
        <v>-4</v>
      </c>
      <c r="O109" s="258">
        <f t="shared" si="16"/>
        <v>3200</v>
      </c>
      <c r="P109" s="258">
        <f t="shared" si="17"/>
        <v>0.0032</v>
      </c>
      <c r="Q109" s="346"/>
    </row>
    <row r="110" spans="1:17" s="341" customFormat="1" ht="15.75" customHeight="1">
      <c r="A110" s="275">
        <v>12</v>
      </c>
      <c r="B110" s="276" t="s">
        <v>386</v>
      </c>
      <c r="C110" s="279">
        <v>5128403</v>
      </c>
      <c r="D110" s="133" t="s">
        <v>12</v>
      </c>
      <c r="E110" s="191" t="s">
        <v>305</v>
      </c>
      <c r="F110" s="285">
        <v>-2000</v>
      </c>
      <c r="G110" s="257">
        <v>992544</v>
      </c>
      <c r="H110" s="258">
        <v>992544</v>
      </c>
      <c r="I110" s="209">
        <f>G110-H110</f>
        <v>0</v>
      </c>
      <c r="J110" s="209">
        <f t="shared" si="13"/>
        <v>0</v>
      </c>
      <c r="K110" s="209">
        <f t="shared" si="14"/>
        <v>0</v>
      </c>
      <c r="L110" s="257">
        <v>999180</v>
      </c>
      <c r="M110" s="258">
        <v>999180</v>
      </c>
      <c r="N110" s="258">
        <f>L110-M110</f>
        <v>0</v>
      </c>
      <c r="O110" s="258">
        <f t="shared" si="16"/>
        <v>0</v>
      </c>
      <c r="P110" s="258">
        <f t="shared" si="17"/>
        <v>0</v>
      </c>
      <c r="Q110" s="366"/>
    </row>
    <row r="111" spans="1:17" s="341" customFormat="1" ht="15.75" customHeight="1">
      <c r="A111" s="275"/>
      <c r="B111" s="277" t="s">
        <v>334</v>
      </c>
      <c r="C111" s="279"/>
      <c r="D111" s="36"/>
      <c r="E111" s="36"/>
      <c r="F111" s="285"/>
      <c r="G111" s="257"/>
      <c r="H111" s="258"/>
      <c r="I111" s="209"/>
      <c r="J111" s="209"/>
      <c r="K111" s="209"/>
      <c r="L111" s="257"/>
      <c r="M111" s="258"/>
      <c r="N111" s="258"/>
      <c r="O111" s="258"/>
      <c r="P111" s="258"/>
      <c r="Q111" s="345"/>
    </row>
    <row r="112" spans="1:17" s="341" customFormat="1" ht="15.75" customHeight="1">
      <c r="A112" s="275">
        <v>13</v>
      </c>
      <c r="B112" s="276" t="s">
        <v>108</v>
      </c>
      <c r="C112" s="279">
        <v>4864949</v>
      </c>
      <c r="D112" s="33" t="s">
        <v>12</v>
      </c>
      <c r="E112" s="34" t="s">
        <v>305</v>
      </c>
      <c r="F112" s="285">
        <v>-2000</v>
      </c>
      <c r="G112" s="257">
        <v>986645</v>
      </c>
      <c r="H112" s="258">
        <v>986781</v>
      </c>
      <c r="I112" s="209">
        <f>G112-H112</f>
        <v>-136</v>
      </c>
      <c r="J112" s="209">
        <f>$F112*I112</f>
        <v>272000</v>
      </c>
      <c r="K112" s="209">
        <f>J112/1000000</f>
        <v>0.272</v>
      </c>
      <c r="L112" s="257">
        <v>998514</v>
      </c>
      <c r="M112" s="258">
        <v>998518</v>
      </c>
      <c r="N112" s="258">
        <f>L112-M112</f>
        <v>-4</v>
      </c>
      <c r="O112" s="258">
        <f>$F112*N112</f>
        <v>8000</v>
      </c>
      <c r="P112" s="258">
        <f>O112/1000000</f>
        <v>0.008</v>
      </c>
      <c r="Q112" s="353"/>
    </row>
    <row r="113" spans="1:17" s="341" customFormat="1" ht="15.75" customHeight="1">
      <c r="A113" s="275"/>
      <c r="B113" s="278" t="s">
        <v>109</v>
      </c>
      <c r="C113" s="279"/>
      <c r="D113" s="33"/>
      <c r="E113" s="33"/>
      <c r="F113" s="285"/>
      <c r="G113" s="257"/>
      <c r="H113" s="258"/>
      <c r="I113" s="209"/>
      <c r="J113" s="209"/>
      <c r="K113" s="209"/>
      <c r="L113" s="257"/>
      <c r="M113" s="258"/>
      <c r="N113" s="258"/>
      <c r="O113" s="258"/>
      <c r="P113" s="258"/>
      <c r="Q113" s="345"/>
    </row>
    <row r="114" spans="1:17" s="341" customFormat="1" ht="15.75" customHeight="1">
      <c r="A114" s="275">
        <v>14</v>
      </c>
      <c r="B114" s="249" t="s">
        <v>42</v>
      </c>
      <c r="C114" s="279">
        <v>4864843</v>
      </c>
      <c r="D114" s="36" t="s">
        <v>12</v>
      </c>
      <c r="E114" s="34" t="s">
        <v>305</v>
      </c>
      <c r="F114" s="285">
        <v>-1000</v>
      </c>
      <c r="G114" s="257">
        <v>997469</v>
      </c>
      <c r="H114" s="258">
        <v>997748</v>
      </c>
      <c r="I114" s="209">
        <f>G114-H114</f>
        <v>-279</v>
      </c>
      <c r="J114" s="209">
        <f>$F114*I114</f>
        <v>279000</v>
      </c>
      <c r="K114" s="209">
        <f>J114/1000000</f>
        <v>0.279</v>
      </c>
      <c r="L114" s="257">
        <v>24772</v>
      </c>
      <c r="M114" s="258">
        <v>24776</v>
      </c>
      <c r="N114" s="258">
        <f>L114-M114</f>
        <v>-4</v>
      </c>
      <c r="O114" s="258">
        <f>$F114*N114</f>
        <v>4000</v>
      </c>
      <c r="P114" s="258">
        <f>O114/1000000</f>
        <v>0.004</v>
      </c>
      <c r="Q114" s="345"/>
    </row>
    <row r="115" spans="1:17" s="341" customFormat="1" ht="15.75" customHeight="1">
      <c r="A115" s="275"/>
      <c r="B115" s="278" t="s">
        <v>43</v>
      </c>
      <c r="C115" s="279"/>
      <c r="D115" s="33"/>
      <c r="E115" s="33"/>
      <c r="F115" s="285"/>
      <c r="G115" s="257"/>
      <c r="H115" s="258"/>
      <c r="I115" s="209"/>
      <c r="J115" s="209"/>
      <c r="K115" s="209"/>
      <c r="L115" s="257"/>
      <c r="M115" s="258"/>
      <c r="N115" s="258"/>
      <c r="O115" s="258"/>
      <c r="P115" s="258"/>
      <c r="Q115" s="345"/>
    </row>
    <row r="116" spans="1:17" s="341" customFormat="1" ht="15.75" customHeight="1">
      <c r="A116" s="275">
        <v>15</v>
      </c>
      <c r="B116" s="276" t="s">
        <v>76</v>
      </c>
      <c r="C116" s="279">
        <v>5295200</v>
      </c>
      <c r="D116" s="33" t="s">
        <v>12</v>
      </c>
      <c r="E116" s="34" t="s">
        <v>305</v>
      </c>
      <c r="F116" s="285">
        <v>-100</v>
      </c>
      <c r="G116" s="257">
        <v>998049</v>
      </c>
      <c r="H116" s="258">
        <v>998049</v>
      </c>
      <c r="I116" s="209">
        <f>G116-H116</f>
        <v>0</v>
      </c>
      <c r="J116" s="209">
        <f>$F116*I116</f>
        <v>0</v>
      </c>
      <c r="K116" s="209">
        <f>J116/1000000</f>
        <v>0</v>
      </c>
      <c r="L116" s="257">
        <v>999841</v>
      </c>
      <c r="M116" s="258">
        <v>999841</v>
      </c>
      <c r="N116" s="258">
        <f>L116-M116</f>
        <v>0</v>
      </c>
      <c r="O116" s="258">
        <f>$F116*N116</f>
        <v>0</v>
      </c>
      <c r="P116" s="258">
        <f>O116/1000000</f>
        <v>0</v>
      </c>
      <c r="Q116" s="345"/>
    </row>
    <row r="117" spans="1:17" s="341" customFormat="1" ht="15.75" customHeight="1">
      <c r="A117" s="275"/>
      <c r="B117" s="277" t="s">
        <v>46</v>
      </c>
      <c r="C117" s="265"/>
      <c r="D117" s="36"/>
      <c r="E117" s="36"/>
      <c r="F117" s="285"/>
      <c r="G117" s="257"/>
      <c r="H117" s="258"/>
      <c r="I117" s="209"/>
      <c r="J117" s="209"/>
      <c r="K117" s="209"/>
      <c r="L117" s="257"/>
      <c r="M117" s="258"/>
      <c r="N117" s="258"/>
      <c r="O117" s="258"/>
      <c r="P117" s="258"/>
      <c r="Q117" s="153"/>
    </row>
    <row r="118" spans="1:17" s="341" customFormat="1" ht="15.75" customHeight="1">
      <c r="A118" s="275"/>
      <c r="B118" s="277" t="s">
        <v>47</v>
      </c>
      <c r="C118" s="265"/>
      <c r="D118" s="36"/>
      <c r="E118" s="36"/>
      <c r="F118" s="285"/>
      <c r="G118" s="257"/>
      <c r="H118" s="258"/>
      <c r="I118" s="209"/>
      <c r="J118" s="209"/>
      <c r="K118" s="209"/>
      <c r="L118" s="257"/>
      <c r="M118" s="258"/>
      <c r="N118" s="258"/>
      <c r="O118" s="258"/>
      <c r="P118" s="258"/>
      <c r="Q118" s="153"/>
    </row>
    <row r="119" spans="1:17" s="341" customFormat="1" ht="15.75" customHeight="1">
      <c r="A119" s="281"/>
      <c r="B119" s="284" t="s">
        <v>60</v>
      </c>
      <c r="C119" s="279"/>
      <c r="D119" s="36"/>
      <c r="E119" s="36"/>
      <c r="F119" s="285"/>
      <c r="G119" s="257"/>
      <c r="H119" s="258"/>
      <c r="I119" s="209"/>
      <c r="J119" s="209"/>
      <c r="K119" s="209"/>
      <c r="L119" s="257"/>
      <c r="M119" s="258"/>
      <c r="N119" s="258"/>
      <c r="O119" s="258"/>
      <c r="P119" s="258"/>
      <c r="Q119" s="153"/>
    </row>
    <row r="120" spans="1:17" s="341" customFormat="1" ht="17.25" customHeight="1">
      <c r="A120" s="275">
        <v>16</v>
      </c>
      <c r="B120" s="374" t="s">
        <v>61</v>
      </c>
      <c r="C120" s="279">
        <v>4865088</v>
      </c>
      <c r="D120" s="33" t="s">
        <v>12</v>
      </c>
      <c r="E120" s="34" t="s">
        <v>305</v>
      </c>
      <c r="F120" s="285">
        <v>-166.66</v>
      </c>
      <c r="G120" s="257">
        <v>1412</v>
      </c>
      <c r="H120" s="258">
        <v>1412</v>
      </c>
      <c r="I120" s="209">
        <f>G120-H120</f>
        <v>0</v>
      </c>
      <c r="J120" s="209">
        <f>$F120*I120</f>
        <v>0</v>
      </c>
      <c r="K120" s="209">
        <f>J120/1000000</f>
        <v>0</v>
      </c>
      <c r="L120" s="257">
        <v>7172</v>
      </c>
      <c r="M120" s="258">
        <v>7172</v>
      </c>
      <c r="N120" s="258">
        <f>L120-M120</f>
        <v>0</v>
      </c>
      <c r="O120" s="258">
        <f>$F120*N120</f>
        <v>0</v>
      </c>
      <c r="P120" s="258">
        <f>O120/1000000</f>
        <v>0</v>
      </c>
      <c r="Q120" s="365"/>
    </row>
    <row r="121" spans="1:17" s="341" customFormat="1" ht="15.75" customHeight="1">
      <c r="A121" s="275">
        <v>17</v>
      </c>
      <c r="B121" s="374" t="s">
        <v>62</v>
      </c>
      <c r="C121" s="279">
        <v>4902579</v>
      </c>
      <c r="D121" s="33" t="s">
        <v>12</v>
      </c>
      <c r="E121" s="34" t="s">
        <v>305</v>
      </c>
      <c r="F121" s="285">
        <v>-500</v>
      </c>
      <c r="G121" s="257">
        <v>999792</v>
      </c>
      <c r="H121" s="258">
        <v>999788</v>
      </c>
      <c r="I121" s="209">
        <f>G121-H121</f>
        <v>4</v>
      </c>
      <c r="J121" s="209">
        <f>$F121*I121</f>
        <v>-2000</v>
      </c>
      <c r="K121" s="209">
        <f>J121/1000000</f>
        <v>-0.002</v>
      </c>
      <c r="L121" s="257">
        <v>2440</v>
      </c>
      <c r="M121" s="258">
        <v>2440</v>
      </c>
      <c r="N121" s="258">
        <f>L121-M121</f>
        <v>0</v>
      </c>
      <c r="O121" s="258">
        <f>$F121*N121</f>
        <v>0</v>
      </c>
      <c r="P121" s="258">
        <f>O121/1000000</f>
        <v>0</v>
      </c>
      <c r="Q121" s="345"/>
    </row>
    <row r="122" spans="1:17" s="341" customFormat="1" ht="15.75" customHeight="1">
      <c r="A122" s="275">
        <v>18</v>
      </c>
      <c r="B122" s="374" t="s">
        <v>63</v>
      </c>
      <c r="C122" s="279">
        <v>4902526</v>
      </c>
      <c r="D122" s="33" t="s">
        <v>12</v>
      </c>
      <c r="E122" s="34" t="s">
        <v>305</v>
      </c>
      <c r="F122" s="285">
        <v>-500</v>
      </c>
      <c r="G122" s="257">
        <v>5</v>
      </c>
      <c r="H122" s="258">
        <v>21</v>
      </c>
      <c r="I122" s="209">
        <f>G122-H122</f>
        <v>-16</v>
      </c>
      <c r="J122" s="209">
        <f>$F122*I122</f>
        <v>8000</v>
      </c>
      <c r="K122" s="209">
        <f>J122/1000000</f>
        <v>0.008</v>
      </c>
      <c r="L122" s="257">
        <v>296</v>
      </c>
      <c r="M122" s="258">
        <v>296</v>
      </c>
      <c r="N122" s="258">
        <f>L122-M122</f>
        <v>0</v>
      </c>
      <c r="O122" s="258">
        <f>$F122*N122</f>
        <v>0</v>
      </c>
      <c r="P122" s="258">
        <f>O122/1000000</f>
        <v>0</v>
      </c>
      <c r="Q122" s="345"/>
    </row>
    <row r="123" spans="1:17" s="341" customFormat="1" ht="15.75" customHeight="1">
      <c r="A123" s="275">
        <v>19</v>
      </c>
      <c r="B123" s="374" t="s">
        <v>64</v>
      </c>
      <c r="C123" s="279">
        <v>4865090</v>
      </c>
      <c r="D123" s="33" t="s">
        <v>12</v>
      </c>
      <c r="E123" s="34" t="s">
        <v>305</v>
      </c>
      <c r="F123" s="547">
        <v>-500</v>
      </c>
      <c r="G123" s="257">
        <v>1132</v>
      </c>
      <c r="H123" s="258">
        <v>1124</v>
      </c>
      <c r="I123" s="209">
        <f>G123-H123</f>
        <v>8</v>
      </c>
      <c r="J123" s="209">
        <f>$F123*I123</f>
        <v>-4000</v>
      </c>
      <c r="K123" s="209">
        <f>J123/1000000</f>
        <v>-0.004</v>
      </c>
      <c r="L123" s="257">
        <v>1563</v>
      </c>
      <c r="M123" s="258">
        <v>1562</v>
      </c>
      <c r="N123" s="258">
        <f>L123-M123</f>
        <v>1</v>
      </c>
      <c r="O123" s="258">
        <f>$F123*N123</f>
        <v>-500</v>
      </c>
      <c r="P123" s="258">
        <f>O123/1000000</f>
        <v>-0.0005</v>
      </c>
      <c r="Q123" s="345"/>
    </row>
    <row r="124" spans="1:17" s="341" customFormat="1" ht="15.75" customHeight="1">
      <c r="A124" s="275"/>
      <c r="B124" s="284" t="s">
        <v>30</v>
      </c>
      <c r="C124" s="279"/>
      <c r="D124" s="36"/>
      <c r="E124" s="36"/>
      <c r="F124" s="285"/>
      <c r="G124" s="257"/>
      <c r="H124" s="258"/>
      <c r="I124" s="209"/>
      <c r="J124" s="209"/>
      <c r="K124" s="209"/>
      <c r="L124" s="257"/>
      <c r="M124" s="258"/>
      <c r="N124" s="258"/>
      <c r="O124" s="258"/>
      <c r="P124" s="258"/>
      <c r="Q124" s="345"/>
    </row>
    <row r="125" spans="1:17" s="341" customFormat="1" ht="15.75" customHeight="1">
      <c r="A125" s="275">
        <v>20</v>
      </c>
      <c r="B125" s="621" t="s">
        <v>65</v>
      </c>
      <c r="C125" s="279">
        <v>4864797</v>
      </c>
      <c r="D125" s="33" t="s">
        <v>12</v>
      </c>
      <c r="E125" s="34" t="s">
        <v>305</v>
      </c>
      <c r="F125" s="285">
        <v>-100</v>
      </c>
      <c r="G125" s="257">
        <v>61547</v>
      </c>
      <c r="H125" s="258">
        <v>62009</v>
      </c>
      <c r="I125" s="209">
        <f>G125-H125</f>
        <v>-462</v>
      </c>
      <c r="J125" s="209">
        <f>$F125*I125</f>
        <v>46200</v>
      </c>
      <c r="K125" s="209">
        <f>J125/1000000</f>
        <v>0.0462</v>
      </c>
      <c r="L125" s="257">
        <v>2535</v>
      </c>
      <c r="M125" s="258">
        <v>2535</v>
      </c>
      <c r="N125" s="258">
        <f>L125-M125</f>
        <v>0</v>
      </c>
      <c r="O125" s="258">
        <f>$F125*N125</f>
        <v>0</v>
      </c>
      <c r="P125" s="258">
        <f>O125/1000000</f>
        <v>0</v>
      </c>
      <c r="Q125" s="345"/>
    </row>
    <row r="126" spans="1:17" s="341" customFormat="1" ht="15.75" customHeight="1">
      <c r="A126" s="275">
        <v>21</v>
      </c>
      <c r="B126" s="621" t="s">
        <v>132</v>
      </c>
      <c r="C126" s="279">
        <v>4865074</v>
      </c>
      <c r="D126" s="33" t="s">
        <v>12</v>
      </c>
      <c r="E126" s="34" t="s">
        <v>305</v>
      </c>
      <c r="F126" s="285">
        <v>-133.33</v>
      </c>
      <c r="G126" s="257">
        <v>439</v>
      </c>
      <c r="H126" s="258">
        <v>434</v>
      </c>
      <c r="I126" s="209">
        <f>G126-H126</f>
        <v>5</v>
      </c>
      <c r="J126" s="209">
        <f>$F126*I126</f>
        <v>-666.6500000000001</v>
      </c>
      <c r="K126" s="209">
        <f>J126/1000000</f>
        <v>-0.0006666500000000001</v>
      </c>
      <c r="L126" s="257">
        <v>997</v>
      </c>
      <c r="M126" s="258">
        <v>997</v>
      </c>
      <c r="N126" s="258">
        <f>L126-M126</f>
        <v>0</v>
      </c>
      <c r="O126" s="258">
        <f>$F126*N126</f>
        <v>0</v>
      </c>
      <c r="P126" s="258">
        <f>O126/1000000</f>
        <v>0</v>
      </c>
      <c r="Q126" s="345"/>
    </row>
    <row r="127" spans="1:17" s="341" customFormat="1" ht="15.75" customHeight="1">
      <c r="A127" s="275"/>
      <c r="B127" s="284" t="s">
        <v>439</v>
      </c>
      <c r="C127" s="279"/>
      <c r="D127" s="33"/>
      <c r="E127" s="34"/>
      <c r="F127" s="285"/>
      <c r="G127" s="257"/>
      <c r="H127" s="258"/>
      <c r="I127" s="209"/>
      <c r="J127" s="209"/>
      <c r="K127" s="209"/>
      <c r="L127" s="257"/>
      <c r="M127" s="258"/>
      <c r="N127" s="258"/>
      <c r="O127" s="258"/>
      <c r="P127" s="258"/>
      <c r="Q127" s="345"/>
    </row>
    <row r="128" spans="1:17" s="341" customFormat="1" ht="14.25" customHeight="1">
      <c r="A128" s="275">
        <v>22</v>
      </c>
      <c r="B128" s="276" t="s">
        <v>59</v>
      </c>
      <c r="C128" s="279">
        <v>4902568</v>
      </c>
      <c r="D128" s="33" t="s">
        <v>12</v>
      </c>
      <c r="E128" s="34" t="s">
        <v>305</v>
      </c>
      <c r="F128" s="285">
        <v>-100</v>
      </c>
      <c r="G128" s="257">
        <v>992940</v>
      </c>
      <c r="H128" s="258">
        <v>992948</v>
      </c>
      <c r="I128" s="209">
        <f>G128-H128</f>
        <v>-8</v>
      </c>
      <c r="J128" s="209">
        <f>$F128*I128</f>
        <v>800</v>
      </c>
      <c r="K128" s="209">
        <f>J128/1000000</f>
        <v>0.0008</v>
      </c>
      <c r="L128" s="257">
        <v>2908</v>
      </c>
      <c r="M128" s="258">
        <v>2906</v>
      </c>
      <c r="N128" s="258">
        <f>L128-M128</f>
        <v>2</v>
      </c>
      <c r="O128" s="258">
        <f>$F128*N128</f>
        <v>-200</v>
      </c>
      <c r="P128" s="258">
        <f>O128/1000000</f>
        <v>-0.0002</v>
      </c>
      <c r="Q128" s="345"/>
    </row>
    <row r="129" spans="1:17" s="341" customFormat="1" ht="15.75" customHeight="1">
      <c r="A129" s="275"/>
      <c r="B129" s="278" t="s">
        <v>67</v>
      </c>
      <c r="C129" s="279"/>
      <c r="D129" s="33"/>
      <c r="E129" s="33"/>
      <c r="F129" s="285"/>
      <c r="G129" s="257"/>
      <c r="H129" s="258"/>
      <c r="I129" s="209"/>
      <c r="J129" s="209"/>
      <c r="K129" s="209"/>
      <c r="L129" s="257"/>
      <c r="M129" s="258"/>
      <c r="N129" s="258"/>
      <c r="O129" s="258"/>
      <c r="P129" s="258"/>
      <c r="Q129" s="345"/>
    </row>
    <row r="130" spans="1:17" s="341" customFormat="1" ht="15.75" customHeight="1">
      <c r="A130" s="275">
        <v>23</v>
      </c>
      <c r="B130" s="276" t="s">
        <v>68</v>
      </c>
      <c r="C130" s="279">
        <v>4902540</v>
      </c>
      <c r="D130" s="33" t="s">
        <v>12</v>
      </c>
      <c r="E130" s="34" t="s">
        <v>305</v>
      </c>
      <c r="F130" s="285">
        <v>-100</v>
      </c>
      <c r="G130" s="257">
        <v>9512</v>
      </c>
      <c r="H130" s="258">
        <v>9504</v>
      </c>
      <c r="I130" s="209">
        <f>G130-H130</f>
        <v>8</v>
      </c>
      <c r="J130" s="209">
        <f>$F130*I130</f>
        <v>-800</v>
      </c>
      <c r="K130" s="209">
        <f>J130/1000000</f>
        <v>-0.0008</v>
      </c>
      <c r="L130" s="257">
        <v>16239</v>
      </c>
      <c r="M130" s="258">
        <v>16199</v>
      </c>
      <c r="N130" s="258">
        <f>L130-M130</f>
        <v>40</v>
      </c>
      <c r="O130" s="258">
        <f>$F130*N130</f>
        <v>-4000</v>
      </c>
      <c r="P130" s="258">
        <f>O130/1000000</f>
        <v>-0.004</v>
      </c>
      <c r="Q130" s="353"/>
    </row>
    <row r="131" spans="1:17" s="341" customFormat="1" ht="15.75" customHeight="1">
      <c r="A131" s="275">
        <v>24</v>
      </c>
      <c r="B131" s="276" t="s">
        <v>69</v>
      </c>
      <c r="C131" s="279">
        <v>4902520</v>
      </c>
      <c r="D131" s="33" t="s">
        <v>12</v>
      </c>
      <c r="E131" s="34" t="s">
        <v>305</v>
      </c>
      <c r="F131" s="279">
        <v>-100</v>
      </c>
      <c r="G131" s="257">
        <v>15581</v>
      </c>
      <c r="H131" s="258">
        <v>15527</v>
      </c>
      <c r="I131" s="209">
        <f>G131-H131</f>
        <v>54</v>
      </c>
      <c r="J131" s="209">
        <f>$F131*I131</f>
        <v>-5400</v>
      </c>
      <c r="K131" s="209">
        <f>J131/1000000</f>
        <v>-0.0054</v>
      </c>
      <c r="L131" s="257">
        <v>6359</v>
      </c>
      <c r="M131" s="258">
        <v>6354</v>
      </c>
      <c r="N131" s="258">
        <f>L131-M131</f>
        <v>5</v>
      </c>
      <c r="O131" s="258">
        <f>$F131*N131</f>
        <v>-500</v>
      </c>
      <c r="P131" s="258">
        <f>O131/1000000</f>
        <v>-0.0005</v>
      </c>
      <c r="Q131" s="345"/>
    </row>
    <row r="132" spans="1:17" s="341" customFormat="1" ht="15.75" customHeight="1">
      <c r="A132" s="257">
        <v>25</v>
      </c>
      <c r="B132" s="631" t="s">
        <v>70</v>
      </c>
      <c r="C132" s="279">
        <v>4902577</v>
      </c>
      <c r="D132" s="347" t="s">
        <v>12</v>
      </c>
      <c r="E132" s="348" t="s">
        <v>305</v>
      </c>
      <c r="F132" s="279">
        <v>-100</v>
      </c>
      <c r="G132" s="257">
        <v>85</v>
      </c>
      <c r="H132" s="258">
        <v>9</v>
      </c>
      <c r="I132" s="258">
        <f>G132-H132</f>
        <v>76</v>
      </c>
      <c r="J132" s="258">
        <f>$F132*I132</f>
        <v>-7600</v>
      </c>
      <c r="K132" s="258">
        <f>J132/1000000</f>
        <v>-0.0076</v>
      </c>
      <c r="L132" s="257">
        <v>16</v>
      </c>
      <c r="M132" s="258">
        <v>0</v>
      </c>
      <c r="N132" s="258">
        <f>L132-M132</f>
        <v>16</v>
      </c>
      <c r="O132" s="258">
        <f>$F132*N132</f>
        <v>-1600</v>
      </c>
      <c r="P132" s="258">
        <f>O132/1000000</f>
        <v>-0.0016</v>
      </c>
      <c r="Q132" s="353"/>
    </row>
    <row r="133" spans="1:17" s="341" customFormat="1" ht="15.75" customHeight="1">
      <c r="A133" s="541"/>
      <c r="B133" s="632" t="s">
        <v>445</v>
      </c>
      <c r="C133" s="819"/>
      <c r="D133" s="787"/>
      <c r="E133" s="608"/>
      <c r="F133" s="819"/>
      <c r="G133" s="257"/>
      <c r="H133" s="258"/>
      <c r="I133" s="572"/>
      <c r="J133" s="572"/>
      <c r="K133" s="609"/>
      <c r="L133" s="257"/>
      <c r="M133" s="258"/>
      <c r="N133" s="572"/>
      <c r="O133" s="572"/>
      <c r="P133" s="575"/>
      <c r="Q133" s="366"/>
    </row>
    <row r="134" spans="1:17" s="341" customFormat="1" ht="15.75" customHeight="1">
      <c r="A134" s="577">
        <v>26</v>
      </c>
      <c r="B134" s="627" t="s">
        <v>436</v>
      </c>
      <c r="C134" s="819" t="s">
        <v>444</v>
      </c>
      <c r="D134" s="33" t="s">
        <v>442</v>
      </c>
      <c r="E134" s="34" t="s">
        <v>305</v>
      </c>
      <c r="F134" s="819">
        <v>1</v>
      </c>
      <c r="G134" s="257">
        <v>68480</v>
      </c>
      <c r="H134" s="258">
        <v>68380</v>
      </c>
      <c r="I134" s="572">
        <f>G134-H134</f>
        <v>100</v>
      </c>
      <c r="J134" s="572">
        <f>$F134*I134</f>
        <v>100</v>
      </c>
      <c r="K134" s="775">
        <f>J134/1000000</f>
        <v>0.0001</v>
      </c>
      <c r="L134" s="257">
        <v>338560</v>
      </c>
      <c r="M134" s="258">
        <v>331720</v>
      </c>
      <c r="N134" s="572">
        <f>L134-M134</f>
        <v>6840</v>
      </c>
      <c r="O134" s="572">
        <f>$F134*N134</f>
        <v>6840</v>
      </c>
      <c r="P134" s="575">
        <f>O134/1000000</f>
        <v>0.00684</v>
      </c>
      <c r="Q134" s="776"/>
    </row>
    <row r="135" spans="1:17" s="341" customFormat="1" ht="15.75" customHeight="1">
      <c r="A135" s="577">
        <v>27</v>
      </c>
      <c r="B135" s="627" t="s">
        <v>437</v>
      </c>
      <c r="C135" s="819" t="s">
        <v>441</v>
      </c>
      <c r="D135" s="33" t="s">
        <v>442</v>
      </c>
      <c r="E135" s="34" t="s">
        <v>305</v>
      </c>
      <c r="F135" s="819">
        <v>1</v>
      </c>
      <c r="G135" s="257">
        <v>39430</v>
      </c>
      <c r="H135" s="258">
        <v>39060</v>
      </c>
      <c r="I135" s="572">
        <f>G135-H135</f>
        <v>370</v>
      </c>
      <c r="J135" s="572">
        <f>$F135*I135</f>
        <v>370</v>
      </c>
      <c r="K135" s="775">
        <f>J135/1000000</f>
        <v>0.00037</v>
      </c>
      <c r="L135" s="257">
        <v>556129</v>
      </c>
      <c r="M135" s="258">
        <v>547929</v>
      </c>
      <c r="N135" s="572">
        <f>L135-M135</f>
        <v>8200</v>
      </c>
      <c r="O135" s="572">
        <f>$F135*N135</f>
        <v>8200</v>
      </c>
      <c r="P135" s="575">
        <f>O135/1000000</f>
        <v>0.0082</v>
      </c>
      <c r="Q135" s="776"/>
    </row>
    <row r="136" spans="1:17" s="341" customFormat="1" ht="15.75" customHeight="1">
      <c r="A136" s="577">
        <v>28</v>
      </c>
      <c r="B136" s="627" t="s">
        <v>438</v>
      </c>
      <c r="C136" s="819" t="s">
        <v>443</v>
      </c>
      <c r="D136" s="33" t="s">
        <v>442</v>
      </c>
      <c r="E136" s="34" t="s">
        <v>305</v>
      </c>
      <c r="F136" s="819">
        <v>1</v>
      </c>
      <c r="G136" s="257">
        <v>234100</v>
      </c>
      <c r="H136" s="258">
        <v>231200</v>
      </c>
      <c r="I136" s="572">
        <f>G136-H136</f>
        <v>2900</v>
      </c>
      <c r="J136" s="572">
        <f>$F136*I136</f>
        <v>2900</v>
      </c>
      <c r="K136" s="609">
        <f>J136/1000000</f>
        <v>0.0029</v>
      </c>
      <c r="L136" s="257">
        <v>1761699</v>
      </c>
      <c r="M136" s="258">
        <v>1709100</v>
      </c>
      <c r="N136" s="572">
        <f>L136-M136</f>
        <v>52599</v>
      </c>
      <c r="O136" s="572">
        <f>$F136*N136</f>
        <v>52599</v>
      </c>
      <c r="P136" s="575">
        <f>O136/1000000</f>
        <v>0.052599</v>
      </c>
      <c r="Q136" s="776"/>
    </row>
    <row r="137" spans="1:17" s="341" customFormat="1" ht="15.75" customHeight="1">
      <c r="A137" s="577"/>
      <c r="B137" s="627"/>
      <c r="C137" s="819"/>
      <c r="D137" s="787"/>
      <c r="E137" s="608"/>
      <c r="F137" s="819"/>
      <c r="G137" s="577"/>
      <c r="H137" s="44"/>
      <c r="I137" s="572"/>
      <c r="J137" s="572"/>
      <c r="K137" s="609"/>
      <c r="L137" s="577"/>
      <c r="M137" s="44"/>
      <c r="N137" s="572"/>
      <c r="O137" s="572"/>
      <c r="P137" s="575"/>
      <c r="Q137" s="776"/>
    </row>
    <row r="138" spans="1:17" s="341" customFormat="1" ht="16.5">
      <c r="A138" s="541"/>
      <c r="B138" s="368"/>
      <c r="C138" s="368"/>
      <c r="D138" s="100"/>
      <c r="E138" s="368"/>
      <c r="F138" s="368"/>
      <c r="G138" s="257"/>
      <c r="H138" s="368"/>
      <c r="I138" s="368"/>
      <c r="J138" s="368"/>
      <c r="K138" s="820">
        <f>SUM(K98:K137)</f>
        <v>1.0459721699999998</v>
      </c>
      <c r="L138" s="257"/>
      <c r="M138" s="249"/>
      <c r="N138" s="249"/>
      <c r="O138" s="249"/>
      <c r="P138" s="454">
        <f>SUM(P98:P137)</f>
        <v>0.073339</v>
      </c>
      <c r="Q138" s="817"/>
    </row>
    <row r="139" spans="1:17" s="341" customFormat="1" ht="15.75" thickBot="1">
      <c r="A139" s="460"/>
      <c r="B139" s="371"/>
      <c r="C139" s="371"/>
      <c r="D139" s="371"/>
      <c r="E139" s="371"/>
      <c r="F139" s="371"/>
      <c r="G139" s="343"/>
      <c r="H139" s="371"/>
      <c r="I139" s="371"/>
      <c r="J139" s="371"/>
      <c r="K139" s="600"/>
      <c r="L139" s="343"/>
      <c r="M139" s="600"/>
      <c r="N139" s="600"/>
      <c r="O139" s="600"/>
      <c r="P139" s="600"/>
      <c r="Q139" s="818"/>
    </row>
    <row r="140" spans="11:16" s="341" customFormat="1" ht="15" thickTop="1">
      <c r="K140" s="520"/>
      <c r="L140" s="520"/>
      <c r="M140" s="520"/>
      <c r="N140" s="520"/>
      <c r="O140" s="520"/>
      <c r="P140" s="520"/>
    </row>
    <row r="141" spans="17:18" s="341" customFormat="1" ht="12.75">
      <c r="Q141" s="777" t="str">
        <f>NDPL!Q1</f>
        <v>NOVEMBER-2022</v>
      </c>
      <c r="R141" s="671"/>
    </row>
    <row r="142" s="341" customFormat="1" ht="13.5" thickBot="1"/>
    <row r="143" spans="1:17" s="341" customFormat="1" ht="44.25" customHeight="1">
      <c r="A143" s="778"/>
      <c r="B143" s="252" t="s">
        <v>135</v>
      </c>
      <c r="C143" s="419"/>
      <c r="D143" s="419"/>
      <c r="E143" s="419"/>
      <c r="F143" s="419"/>
      <c r="G143" s="419"/>
      <c r="H143" s="419"/>
      <c r="I143" s="419"/>
      <c r="J143" s="419"/>
      <c r="K143" s="419"/>
      <c r="L143" s="419"/>
      <c r="M143" s="419"/>
      <c r="N143" s="419"/>
      <c r="O143" s="419"/>
      <c r="P143" s="419"/>
      <c r="Q143" s="420"/>
    </row>
    <row r="144" spans="1:17" s="341" customFormat="1" ht="19.5" customHeight="1">
      <c r="A144" s="445"/>
      <c r="B144" s="214" t="s">
        <v>136</v>
      </c>
      <c r="C144" s="368"/>
      <c r="D144" s="368"/>
      <c r="E144" s="368"/>
      <c r="F144" s="368"/>
      <c r="G144" s="368"/>
      <c r="H144" s="368"/>
      <c r="I144" s="368"/>
      <c r="J144" s="368"/>
      <c r="K144" s="368"/>
      <c r="L144" s="368"/>
      <c r="M144" s="368"/>
      <c r="N144" s="368"/>
      <c r="O144" s="368"/>
      <c r="P144" s="368"/>
      <c r="Q144" s="421"/>
    </row>
    <row r="145" spans="1:17" s="341" customFormat="1" ht="19.5" customHeight="1">
      <c r="A145" s="445"/>
      <c r="B145" s="210" t="s">
        <v>226</v>
      </c>
      <c r="C145" s="368"/>
      <c r="D145" s="368"/>
      <c r="E145" s="368"/>
      <c r="F145" s="368"/>
      <c r="G145" s="368"/>
      <c r="H145" s="368"/>
      <c r="I145" s="368"/>
      <c r="J145" s="368"/>
      <c r="K145" s="73">
        <f>K61</f>
        <v>-11.740615169999998</v>
      </c>
      <c r="L145" s="73"/>
      <c r="M145" s="73"/>
      <c r="N145" s="73"/>
      <c r="O145" s="73"/>
      <c r="P145" s="73">
        <f>P61</f>
        <v>-0.28080067999999997</v>
      </c>
      <c r="Q145" s="421"/>
    </row>
    <row r="146" spans="1:17" s="341" customFormat="1" ht="19.5" customHeight="1">
      <c r="A146" s="445"/>
      <c r="B146" s="210" t="s">
        <v>227</v>
      </c>
      <c r="C146" s="368"/>
      <c r="D146" s="368"/>
      <c r="E146" s="368"/>
      <c r="F146" s="368"/>
      <c r="G146" s="368"/>
      <c r="H146" s="368"/>
      <c r="I146" s="368"/>
      <c r="J146" s="368"/>
      <c r="K146" s="779">
        <f>K138</f>
        <v>1.0459721699999998</v>
      </c>
      <c r="L146" s="73"/>
      <c r="M146" s="73"/>
      <c r="N146" s="73"/>
      <c r="O146" s="73"/>
      <c r="P146" s="73">
        <f>P138</f>
        <v>0.073339</v>
      </c>
      <c r="Q146" s="421"/>
    </row>
    <row r="147" spans="1:17" s="341" customFormat="1" ht="19.5" customHeight="1">
      <c r="A147" s="445"/>
      <c r="B147" s="210" t="s">
        <v>137</v>
      </c>
      <c r="C147" s="368"/>
      <c r="D147" s="368"/>
      <c r="E147" s="368"/>
      <c r="F147" s="368"/>
      <c r="G147" s="368"/>
      <c r="H147" s="368"/>
      <c r="I147" s="368"/>
      <c r="J147" s="368"/>
      <c r="K147" s="779">
        <f>'ROHTAK ROAD'!K44</f>
        <v>-0.14397500000000002</v>
      </c>
      <c r="L147" s="73"/>
      <c r="M147" s="73"/>
      <c r="N147" s="73"/>
      <c r="O147" s="73"/>
      <c r="P147" s="779">
        <f>'ROHTAK ROAD'!P44</f>
        <v>-0.001</v>
      </c>
      <c r="Q147" s="421"/>
    </row>
    <row r="148" spans="1:17" s="341" customFormat="1" ht="19.5" customHeight="1">
      <c r="A148" s="445"/>
      <c r="B148" s="210" t="s">
        <v>138</v>
      </c>
      <c r="C148" s="368"/>
      <c r="D148" s="368"/>
      <c r="E148" s="368"/>
      <c r="F148" s="368"/>
      <c r="G148" s="368"/>
      <c r="H148" s="368"/>
      <c r="I148" s="368"/>
      <c r="J148" s="368"/>
      <c r="K148" s="779">
        <f>SUM(K145:K147)</f>
        <v>-10.838617999999999</v>
      </c>
      <c r="L148" s="73"/>
      <c r="M148" s="73"/>
      <c r="N148" s="73"/>
      <c r="O148" s="73"/>
      <c r="P148" s="779">
        <f>SUM(P145:P147)</f>
        <v>-0.20846167999999998</v>
      </c>
      <c r="Q148" s="421"/>
    </row>
    <row r="149" spans="1:17" s="341" customFormat="1" ht="19.5" customHeight="1">
      <c r="A149" s="445"/>
      <c r="B149" s="214" t="s">
        <v>139</v>
      </c>
      <c r="C149" s="368"/>
      <c r="D149" s="368"/>
      <c r="E149" s="368"/>
      <c r="F149" s="368"/>
      <c r="G149" s="368"/>
      <c r="H149" s="368"/>
      <c r="I149" s="368"/>
      <c r="J149" s="368"/>
      <c r="K149" s="73"/>
      <c r="L149" s="73"/>
      <c r="M149" s="73"/>
      <c r="N149" s="73"/>
      <c r="O149" s="73"/>
      <c r="P149" s="73"/>
      <c r="Q149" s="421"/>
    </row>
    <row r="150" spans="1:17" s="341" customFormat="1" ht="19.5" customHeight="1">
      <c r="A150" s="445"/>
      <c r="B150" s="210" t="s">
        <v>228</v>
      </c>
      <c r="C150" s="368"/>
      <c r="D150" s="368"/>
      <c r="E150" s="368"/>
      <c r="F150" s="368"/>
      <c r="G150" s="368"/>
      <c r="H150" s="368"/>
      <c r="I150" s="368"/>
      <c r="J150" s="368"/>
      <c r="K150" s="73">
        <f>K90</f>
        <v>-4.543</v>
      </c>
      <c r="L150" s="73"/>
      <c r="M150" s="73"/>
      <c r="N150" s="73"/>
      <c r="O150" s="73"/>
      <c r="P150" s="73">
        <f>P90</f>
        <v>-0.029</v>
      </c>
      <c r="Q150" s="421"/>
    </row>
    <row r="151" spans="1:17" s="341" customFormat="1" ht="19.5" customHeight="1" thickBot="1">
      <c r="A151" s="446"/>
      <c r="B151" s="253" t="s">
        <v>140</v>
      </c>
      <c r="C151" s="422"/>
      <c r="D151" s="422"/>
      <c r="E151" s="422"/>
      <c r="F151" s="422"/>
      <c r="G151" s="422"/>
      <c r="H151" s="422"/>
      <c r="I151" s="422"/>
      <c r="J151" s="422"/>
      <c r="K151" s="780">
        <f>SUM(K148:K150)</f>
        <v>-15.381618</v>
      </c>
      <c r="L151" s="772"/>
      <c r="M151" s="772"/>
      <c r="N151" s="772"/>
      <c r="O151" s="772"/>
      <c r="P151" s="781">
        <f>SUM(P148:P150)</f>
        <v>-0.23746167999999998</v>
      </c>
      <c r="Q151" s="782"/>
    </row>
    <row r="152" spans="1:17" s="341" customFormat="1" ht="12.75">
      <c r="A152" s="778"/>
      <c r="B152" s="419"/>
      <c r="C152" s="419"/>
      <c r="D152" s="419"/>
      <c r="E152" s="419"/>
      <c r="F152" s="419"/>
      <c r="G152" s="419"/>
      <c r="H152" s="419"/>
      <c r="I152" s="419"/>
      <c r="J152" s="419"/>
      <c r="K152" s="419"/>
      <c r="L152" s="419"/>
      <c r="M152" s="419"/>
      <c r="N152" s="419"/>
      <c r="O152" s="419"/>
      <c r="P152" s="419"/>
      <c r="Q152" s="420"/>
    </row>
    <row r="153" spans="1:17" s="341" customFormat="1" ht="12.75">
      <c r="A153" s="445"/>
      <c r="B153" s="368"/>
      <c r="C153" s="368"/>
      <c r="D153" s="368"/>
      <c r="E153" s="368"/>
      <c r="F153" s="368"/>
      <c r="G153" s="368"/>
      <c r="H153" s="368"/>
      <c r="I153" s="368"/>
      <c r="J153" s="368"/>
      <c r="K153" s="368"/>
      <c r="L153" s="368"/>
      <c r="M153" s="368"/>
      <c r="N153" s="368"/>
      <c r="O153" s="368"/>
      <c r="P153" s="368"/>
      <c r="Q153" s="421"/>
    </row>
    <row r="154" spans="1:17" s="341" customFormat="1" ht="12.75">
      <c r="A154" s="445"/>
      <c r="B154" s="368"/>
      <c r="C154" s="368"/>
      <c r="D154" s="368"/>
      <c r="E154" s="368"/>
      <c r="F154" s="368"/>
      <c r="G154" s="368"/>
      <c r="H154" s="368"/>
      <c r="I154" s="368"/>
      <c r="J154" s="368"/>
      <c r="K154" s="368"/>
      <c r="L154" s="368"/>
      <c r="M154" s="368"/>
      <c r="N154" s="368"/>
      <c r="O154" s="368"/>
      <c r="P154" s="368"/>
      <c r="Q154" s="421"/>
    </row>
    <row r="155" spans="1:17" s="341" customFormat="1" ht="13.5" thickBot="1">
      <c r="A155" s="446"/>
      <c r="B155" s="422"/>
      <c r="C155" s="422"/>
      <c r="D155" s="422"/>
      <c r="E155" s="422"/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3"/>
    </row>
    <row r="156" spans="1:17" s="341" customFormat="1" ht="12.75">
      <c r="A156" s="424"/>
      <c r="B156" s="425"/>
      <c r="C156" s="425"/>
      <c r="D156" s="425"/>
      <c r="E156" s="425"/>
      <c r="F156" s="425"/>
      <c r="G156" s="425"/>
      <c r="H156" s="419"/>
      <c r="I156" s="419"/>
      <c r="J156" s="419"/>
      <c r="K156" s="419"/>
      <c r="L156" s="419"/>
      <c r="M156" s="419"/>
      <c r="N156" s="419"/>
      <c r="O156" s="419"/>
      <c r="P156" s="419"/>
      <c r="Q156" s="420"/>
    </row>
    <row r="157" spans="1:17" s="341" customFormat="1" ht="23.25">
      <c r="A157" s="426" t="s">
        <v>286</v>
      </c>
      <c r="B157" s="427"/>
      <c r="C157" s="427"/>
      <c r="D157" s="427"/>
      <c r="E157" s="427"/>
      <c r="F157" s="427"/>
      <c r="G157" s="427"/>
      <c r="H157" s="368"/>
      <c r="I157" s="368"/>
      <c r="J157" s="368"/>
      <c r="K157" s="368"/>
      <c r="L157" s="368"/>
      <c r="M157" s="368"/>
      <c r="N157" s="368"/>
      <c r="O157" s="368"/>
      <c r="P157" s="368"/>
      <c r="Q157" s="421"/>
    </row>
    <row r="158" spans="1:17" s="341" customFormat="1" ht="12.75">
      <c r="A158" s="428"/>
      <c r="B158" s="427"/>
      <c r="C158" s="427"/>
      <c r="D158" s="427"/>
      <c r="E158" s="427"/>
      <c r="F158" s="427"/>
      <c r="G158" s="427"/>
      <c r="H158" s="368"/>
      <c r="I158" s="368"/>
      <c r="J158" s="368"/>
      <c r="K158" s="368"/>
      <c r="L158" s="368"/>
      <c r="M158" s="368"/>
      <c r="N158" s="368"/>
      <c r="O158" s="368"/>
      <c r="P158" s="368"/>
      <c r="Q158" s="421"/>
    </row>
    <row r="159" spans="1:17" s="341" customFormat="1" ht="12.75">
      <c r="A159" s="429"/>
      <c r="B159" s="430"/>
      <c r="C159" s="430"/>
      <c r="D159" s="430"/>
      <c r="E159" s="430"/>
      <c r="F159" s="430"/>
      <c r="G159" s="430"/>
      <c r="H159" s="368"/>
      <c r="I159" s="368"/>
      <c r="J159" s="368"/>
      <c r="K159" s="783" t="s">
        <v>298</v>
      </c>
      <c r="L159" s="368"/>
      <c r="M159" s="368"/>
      <c r="N159" s="368"/>
      <c r="O159" s="368"/>
      <c r="P159" s="783" t="s">
        <v>299</v>
      </c>
      <c r="Q159" s="421"/>
    </row>
    <row r="160" spans="1:17" s="341" customFormat="1" ht="12.75">
      <c r="A160" s="432"/>
      <c r="B160" s="80"/>
      <c r="C160" s="80"/>
      <c r="D160" s="80"/>
      <c r="E160" s="80"/>
      <c r="F160" s="80"/>
      <c r="G160" s="80"/>
      <c r="H160" s="368"/>
      <c r="I160" s="368"/>
      <c r="J160" s="368"/>
      <c r="K160" s="368"/>
      <c r="L160" s="368"/>
      <c r="M160" s="368"/>
      <c r="N160" s="368"/>
      <c r="O160" s="368"/>
      <c r="P160" s="368"/>
      <c r="Q160" s="421"/>
    </row>
    <row r="161" spans="1:17" s="341" customFormat="1" ht="12.75">
      <c r="A161" s="432"/>
      <c r="B161" s="80"/>
      <c r="C161" s="80"/>
      <c r="D161" s="80"/>
      <c r="E161" s="80"/>
      <c r="F161" s="80"/>
      <c r="G161" s="80"/>
      <c r="H161" s="368"/>
      <c r="I161" s="368"/>
      <c r="J161" s="368"/>
      <c r="K161" s="368"/>
      <c r="L161" s="368"/>
      <c r="M161" s="368"/>
      <c r="N161" s="368"/>
      <c r="O161" s="368"/>
      <c r="P161" s="368"/>
      <c r="Q161" s="421"/>
    </row>
    <row r="162" spans="1:17" s="341" customFormat="1" ht="18">
      <c r="A162" s="433" t="s">
        <v>289</v>
      </c>
      <c r="B162" s="434"/>
      <c r="C162" s="434"/>
      <c r="D162" s="435"/>
      <c r="E162" s="435"/>
      <c r="F162" s="436"/>
      <c r="G162" s="435"/>
      <c r="H162" s="368"/>
      <c r="I162" s="368"/>
      <c r="J162" s="368"/>
      <c r="K162" s="784">
        <f>K151</f>
        <v>-15.381618</v>
      </c>
      <c r="L162" s="435" t="s">
        <v>287</v>
      </c>
      <c r="M162" s="368"/>
      <c r="N162" s="368"/>
      <c r="O162" s="368"/>
      <c r="P162" s="784">
        <f>P151</f>
        <v>-0.23746167999999998</v>
      </c>
      <c r="Q162" s="438" t="s">
        <v>287</v>
      </c>
    </row>
    <row r="163" spans="1:17" s="341" customFormat="1" ht="18">
      <c r="A163" s="439"/>
      <c r="B163" s="440"/>
      <c r="C163" s="440"/>
      <c r="D163" s="427"/>
      <c r="E163" s="427"/>
      <c r="F163" s="441"/>
      <c r="G163" s="427"/>
      <c r="H163" s="368"/>
      <c r="I163" s="368"/>
      <c r="J163" s="368"/>
      <c r="K163" s="769"/>
      <c r="L163" s="427"/>
      <c r="M163" s="368"/>
      <c r="N163" s="368"/>
      <c r="O163" s="368"/>
      <c r="P163" s="769"/>
      <c r="Q163" s="442"/>
    </row>
    <row r="164" spans="1:17" s="341" customFormat="1" ht="18">
      <c r="A164" s="443" t="s">
        <v>288</v>
      </c>
      <c r="B164" s="37"/>
      <c r="C164" s="37"/>
      <c r="D164" s="427"/>
      <c r="E164" s="427"/>
      <c r="F164" s="444"/>
      <c r="G164" s="435"/>
      <c r="H164" s="368"/>
      <c r="I164" s="368"/>
      <c r="J164" s="368"/>
      <c r="K164" s="769">
        <f>'STEPPED UP GENCO'!K65</f>
        <v>3.4661604785</v>
      </c>
      <c r="L164" s="435" t="s">
        <v>287</v>
      </c>
      <c r="M164" s="368"/>
      <c r="N164" s="368"/>
      <c r="O164" s="368"/>
      <c r="P164" s="769">
        <f>'STEPPED UP GENCO'!P65</f>
        <v>0</v>
      </c>
      <c r="Q164" s="438" t="s">
        <v>287</v>
      </c>
    </row>
    <row r="165" spans="1:17" s="341" customFormat="1" ht="12.75">
      <c r="A165" s="445"/>
      <c r="B165" s="368"/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368"/>
      <c r="O165" s="368"/>
      <c r="P165" s="368"/>
      <c r="Q165" s="421"/>
    </row>
    <row r="166" spans="1:17" s="341" customFormat="1" ht="12.75">
      <c r="A166" s="445"/>
      <c r="B166" s="368"/>
      <c r="C166" s="368"/>
      <c r="D166" s="368"/>
      <c r="E166" s="368"/>
      <c r="F166" s="368"/>
      <c r="G166" s="368"/>
      <c r="H166" s="368"/>
      <c r="I166" s="368"/>
      <c r="J166" s="368"/>
      <c r="K166" s="368"/>
      <c r="L166" s="368"/>
      <c r="M166" s="368"/>
      <c r="N166" s="368"/>
      <c r="O166" s="368"/>
      <c r="P166" s="368"/>
      <c r="Q166" s="421"/>
    </row>
    <row r="167" spans="1:17" s="341" customFormat="1" ht="12.75">
      <c r="A167" s="445"/>
      <c r="B167" s="368"/>
      <c r="C167" s="368"/>
      <c r="D167" s="368"/>
      <c r="E167" s="368"/>
      <c r="F167" s="368"/>
      <c r="G167" s="368"/>
      <c r="H167" s="368"/>
      <c r="I167" s="368"/>
      <c r="J167" s="368"/>
      <c r="K167" s="368"/>
      <c r="L167" s="368"/>
      <c r="M167" s="368"/>
      <c r="N167" s="368"/>
      <c r="O167" s="368"/>
      <c r="P167" s="368"/>
      <c r="Q167" s="421"/>
    </row>
    <row r="168" spans="1:17" s="341" customFormat="1" ht="20.25">
      <c r="A168" s="445"/>
      <c r="B168" s="368"/>
      <c r="C168" s="368"/>
      <c r="D168" s="368"/>
      <c r="E168" s="368"/>
      <c r="F168" s="368"/>
      <c r="G168" s="368"/>
      <c r="H168" s="434"/>
      <c r="I168" s="434"/>
      <c r="J168" s="472" t="s">
        <v>290</v>
      </c>
      <c r="K168" s="785">
        <f>SUM(K162:K167)</f>
        <v>-11.915457521499999</v>
      </c>
      <c r="L168" s="472" t="s">
        <v>287</v>
      </c>
      <c r="M168" s="80"/>
      <c r="N168" s="368"/>
      <c r="O168" s="368"/>
      <c r="P168" s="785">
        <f>SUM(P162:P167)</f>
        <v>-0.23746167999999998</v>
      </c>
      <c r="Q168" s="786" t="s">
        <v>287</v>
      </c>
    </row>
    <row r="169" spans="1:17" s="341" customFormat="1" ht="13.5" thickBot="1">
      <c r="A169" s="446"/>
      <c r="B169" s="422"/>
      <c r="C169" s="422"/>
      <c r="D169" s="422"/>
      <c r="E169" s="422"/>
      <c r="F169" s="422"/>
      <c r="G169" s="422"/>
      <c r="H169" s="422"/>
      <c r="I169" s="422"/>
      <c r="J169" s="422"/>
      <c r="K169" s="422"/>
      <c r="L169" s="422"/>
      <c r="M169" s="422"/>
      <c r="N169" s="422"/>
      <c r="O169" s="422"/>
      <c r="P169" s="422"/>
      <c r="Q169" s="423"/>
    </row>
  </sheetData>
  <sheetProtection/>
  <printOptions/>
  <pageMargins left="0.51" right="0.5" top="0.58" bottom="0.5" header="0.5" footer="0.5"/>
  <pageSetup horizontalDpi="600" verticalDpi="600" orientation="landscape" scale="58" r:id="rId1"/>
  <rowBreaks count="3" manualBreakCount="3">
    <brk id="61" max="255" man="1"/>
    <brk id="92" max="255" man="1"/>
    <brk id="139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85" zoomScaleNormal="70" zoomScaleSheetLayoutView="85" zoomScalePageLayoutView="50" workbookViewId="0" topLeftCell="A1">
      <selection activeCell="A7" sqref="A7:Q42"/>
    </sheetView>
  </sheetViews>
  <sheetFormatPr defaultColWidth="9.140625" defaultRowHeight="12.75"/>
  <cols>
    <col min="1" max="1" width="5.140625" style="341" customWidth="1"/>
    <col min="2" max="2" width="20.8515625" style="341" customWidth="1"/>
    <col min="3" max="3" width="11.28125" style="341" customWidth="1"/>
    <col min="4" max="4" width="9.140625" style="341" customWidth="1"/>
    <col min="5" max="5" width="14.421875" style="341" customWidth="1"/>
    <col min="6" max="6" width="7.7109375" style="341" customWidth="1"/>
    <col min="7" max="7" width="11.421875" style="341" customWidth="1"/>
    <col min="8" max="8" width="13.00390625" style="341" customWidth="1"/>
    <col min="9" max="9" width="9.00390625" style="341" customWidth="1"/>
    <col min="10" max="10" width="12.28125" style="341" customWidth="1"/>
    <col min="11" max="12" width="12.8515625" style="341" customWidth="1"/>
    <col min="13" max="13" width="13.28125" style="341" customWidth="1"/>
    <col min="14" max="14" width="11.421875" style="341" customWidth="1"/>
    <col min="15" max="15" width="13.140625" style="341" customWidth="1"/>
    <col min="16" max="16" width="14.7109375" style="341" customWidth="1"/>
    <col min="17" max="17" width="15.00390625" style="341" customWidth="1"/>
    <col min="18" max="18" width="0.13671875" style="341" customWidth="1"/>
    <col min="19" max="19" width="1.57421875" style="341" hidden="1" customWidth="1"/>
    <col min="20" max="20" width="9.140625" style="341" hidden="1" customWidth="1"/>
    <col min="21" max="21" width="4.28125" style="341" hidden="1" customWidth="1"/>
    <col min="22" max="22" width="4.00390625" style="341" hidden="1" customWidth="1"/>
    <col min="23" max="23" width="3.8515625" style="341" hidden="1" customWidth="1"/>
    <col min="24" max="16384" width="9.140625" style="341" customWidth="1"/>
  </cols>
  <sheetData>
    <row r="1" spans="1:17" ht="26.25">
      <c r="A1" s="1" t="s">
        <v>214</v>
      </c>
      <c r="Q1" s="379" t="str">
        <f>NDPL!Q1</f>
        <v>NOVEMBER-2022</v>
      </c>
    </row>
    <row r="2" ht="18.75" customHeight="1">
      <c r="A2" s="67" t="s">
        <v>215</v>
      </c>
    </row>
    <row r="3" ht="23.25">
      <c r="A3" s="150" t="s">
        <v>193</v>
      </c>
    </row>
    <row r="4" spans="1:16" ht="24" thickBot="1">
      <c r="A4" s="303" t="s">
        <v>194</v>
      </c>
      <c r="G4" s="368"/>
      <c r="H4" s="368"/>
      <c r="I4" s="38" t="s">
        <v>353</v>
      </c>
      <c r="J4" s="368"/>
      <c r="K4" s="368"/>
      <c r="L4" s="368"/>
      <c r="M4" s="368"/>
      <c r="N4" s="38" t="s">
        <v>354</v>
      </c>
      <c r="O4" s="368"/>
      <c r="P4" s="368"/>
    </row>
    <row r="5" spans="1:17" ht="62.25" customHeight="1" thickBot="1" thickTop="1">
      <c r="A5" s="385" t="s">
        <v>8</v>
      </c>
      <c r="B5" s="386" t="s">
        <v>9</v>
      </c>
      <c r="C5" s="387" t="s">
        <v>1</v>
      </c>
      <c r="D5" s="387" t="s">
        <v>2</v>
      </c>
      <c r="E5" s="387" t="s">
        <v>3</v>
      </c>
      <c r="F5" s="387" t="s">
        <v>10</v>
      </c>
      <c r="G5" s="385" t="str">
        <f>NDPL!G5</f>
        <v>FINAL READING 30/11/2022</v>
      </c>
      <c r="H5" s="387" t="str">
        <f>NDPL!H5</f>
        <v>INTIAL READING 01/11/2022</v>
      </c>
      <c r="I5" s="387" t="s">
        <v>4</v>
      </c>
      <c r="J5" s="387" t="s">
        <v>5</v>
      </c>
      <c r="K5" s="387" t="s">
        <v>6</v>
      </c>
      <c r="L5" s="385" t="str">
        <f>NDPL!G5</f>
        <v>FINAL READING 30/11/2022</v>
      </c>
      <c r="M5" s="387" t="str">
        <f>NDPL!H5</f>
        <v>INTIAL READING 01/11/2022</v>
      </c>
      <c r="N5" s="387" t="s">
        <v>4</v>
      </c>
      <c r="O5" s="387" t="s">
        <v>5</v>
      </c>
      <c r="P5" s="387" t="s">
        <v>6</v>
      </c>
      <c r="Q5" s="388" t="s">
        <v>270</v>
      </c>
    </row>
    <row r="6" ht="14.25" thickBot="1" thickTop="1"/>
    <row r="7" spans="1:17" ht="18" customHeight="1" thickTop="1">
      <c r="A7" s="124"/>
      <c r="B7" s="125" t="s">
        <v>179</v>
      </c>
      <c r="C7" s="126"/>
      <c r="D7" s="126"/>
      <c r="E7" s="126"/>
      <c r="F7" s="126"/>
      <c r="G7" s="49"/>
      <c r="H7" s="474"/>
      <c r="I7" s="475"/>
      <c r="J7" s="475"/>
      <c r="K7" s="475"/>
      <c r="L7" s="476"/>
      <c r="M7" s="474"/>
      <c r="N7" s="474"/>
      <c r="O7" s="474"/>
      <c r="P7" s="474"/>
      <c r="Q7" s="408"/>
    </row>
    <row r="8" spans="1:17" ht="18" customHeight="1">
      <c r="A8" s="127"/>
      <c r="B8" s="128" t="s">
        <v>102</v>
      </c>
      <c r="C8" s="129"/>
      <c r="D8" s="130"/>
      <c r="E8" s="131"/>
      <c r="F8" s="132"/>
      <c r="G8" s="53"/>
      <c r="H8" s="477"/>
      <c r="I8" s="323"/>
      <c r="J8" s="323"/>
      <c r="K8" s="323"/>
      <c r="L8" s="478"/>
      <c r="M8" s="477"/>
      <c r="N8" s="305"/>
      <c r="O8" s="305"/>
      <c r="P8" s="305"/>
      <c r="Q8" s="345"/>
    </row>
    <row r="9" spans="1:17" ht="16.5">
      <c r="A9" s="127">
        <v>1</v>
      </c>
      <c r="B9" s="128" t="s">
        <v>103</v>
      </c>
      <c r="C9" s="129">
        <v>4865107</v>
      </c>
      <c r="D9" s="133" t="s">
        <v>12</v>
      </c>
      <c r="E9" s="191" t="s">
        <v>305</v>
      </c>
      <c r="F9" s="134">
        <v>266.67</v>
      </c>
      <c r="G9" s="257">
        <v>1240</v>
      </c>
      <c r="H9" s="258">
        <v>1328</v>
      </c>
      <c r="I9" s="244">
        <f>G9-H9</f>
        <v>-88</v>
      </c>
      <c r="J9" s="244">
        <f>$F9*I9</f>
        <v>-23466.960000000003</v>
      </c>
      <c r="K9" s="244">
        <f>J9/1000000</f>
        <v>-0.023466960000000002</v>
      </c>
      <c r="L9" s="257">
        <v>2245</v>
      </c>
      <c r="M9" s="258">
        <v>2245</v>
      </c>
      <c r="N9" s="244">
        <f>L9-M9</f>
        <v>0</v>
      </c>
      <c r="O9" s="244">
        <f>$F9*N9</f>
        <v>0</v>
      </c>
      <c r="P9" s="244">
        <f>O9/1000000</f>
        <v>0</v>
      </c>
      <c r="Q9" s="365"/>
    </row>
    <row r="10" spans="1:17" ht="18" customHeight="1">
      <c r="A10" s="127">
        <v>2</v>
      </c>
      <c r="B10" s="128" t="s">
        <v>104</v>
      </c>
      <c r="C10" s="129">
        <v>4865150</v>
      </c>
      <c r="D10" s="133" t="s">
        <v>12</v>
      </c>
      <c r="E10" s="191" t="s">
        <v>305</v>
      </c>
      <c r="F10" s="134">
        <v>400</v>
      </c>
      <c r="G10" s="257">
        <v>5691</v>
      </c>
      <c r="H10" s="258">
        <v>4390</v>
      </c>
      <c r="I10" s="323">
        <f>G10-H10</f>
        <v>1301</v>
      </c>
      <c r="J10" s="323">
        <f>$F10*I10</f>
        <v>520400</v>
      </c>
      <c r="K10" s="323">
        <f>J10/1000000</f>
        <v>0.5204</v>
      </c>
      <c r="L10" s="257">
        <v>23</v>
      </c>
      <c r="M10" s="258">
        <v>23</v>
      </c>
      <c r="N10" s="322">
        <f>L10-M10</f>
        <v>0</v>
      </c>
      <c r="O10" s="322">
        <f>$F10*N10</f>
        <v>0</v>
      </c>
      <c r="P10" s="322">
        <f>O10/1000000</f>
        <v>0</v>
      </c>
      <c r="Q10" s="345"/>
    </row>
    <row r="11" spans="1:17" ht="18">
      <c r="A11" s="127">
        <v>3</v>
      </c>
      <c r="B11" s="128" t="s">
        <v>105</v>
      </c>
      <c r="C11" s="129">
        <v>4865136</v>
      </c>
      <c r="D11" s="133" t="s">
        <v>12</v>
      </c>
      <c r="E11" s="191" t="s">
        <v>305</v>
      </c>
      <c r="F11" s="134">
        <v>200</v>
      </c>
      <c r="G11" s="257">
        <v>976406</v>
      </c>
      <c r="H11" s="258">
        <v>977169</v>
      </c>
      <c r="I11" s="323">
        <f aca="true" t="shared" si="0" ref="I11:I18">G11-H11</f>
        <v>-763</v>
      </c>
      <c r="J11" s="323">
        <f aca="true" t="shared" si="1" ref="J11:J17">$F11*I11</f>
        <v>-152600</v>
      </c>
      <c r="K11" s="323">
        <f aca="true" t="shared" si="2" ref="K11:K17">J11/1000000</f>
        <v>-0.1526</v>
      </c>
      <c r="L11" s="257">
        <v>999384</v>
      </c>
      <c r="M11" s="258">
        <v>999384</v>
      </c>
      <c r="N11" s="323">
        <f aca="true" t="shared" si="3" ref="N11:N18">L11-M11</f>
        <v>0</v>
      </c>
      <c r="O11" s="323">
        <f aca="true" t="shared" si="4" ref="O11:O17">$F11*N11</f>
        <v>0</v>
      </c>
      <c r="P11" s="323">
        <f aca="true" t="shared" si="5" ref="P11:P17">O11/1000000</f>
        <v>0</v>
      </c>
      <c r="Q11" s="481"/>
    </row>
    <row r="12" spans="1:17" ht="18">
      <c r="A12" s="127">
        <v>4</v>
      </c>
      <c r="B12" s="128" t="s">
        <v>106</v>
      </c>
      <c r="C12" s="129">
        <v>4865172</v>
      </c>
      <c r="D12" s="133" t="s">
        <v>12</v>
      </c>
      <c r="E12" s="191" t="s">
        <v>305</v>
      </c>
      <c r="F12" s="134">
        <v>1000</v>
      </c>
      <c r="G12" s="257">
        <v>1141</v>
      </c>
      <c r="H12" s="258">
        <v>1248</v>
      </c>
      <c r="I12" s="323">
        <f>G12-H12</f>
        <v>-107</v>
      </c>
      <c r="J12" s="323">
        <f>$F12*I12</f>
        <v>-107000</v>
      </c>
      <c r="K12" s="323">
        <f>J12/1000000</f>
        <v>-0.107</v>
      </c>
      <c r="L12" s="257">
        <v>390</v>
      </c>
      <c r="M12" s="258">
        <v>390</v>
      </c>
      <c r="N12" s="322">
        <f>L12-M12</f>
        <v>0</v>
      </c>
      <c r="O12" s="322">
        <f>$F12*N12</f>
        <v>0</v>
      </c>
      <c r="P12" s="322">
        <f>O12/1000000</f>
        <v>0</v>
      </c>
      <c r="Q12" s="635"/>
    </row>
    <row r="13" spans="1:17" ht="18" customHeight="1">
      <c r="A13" s="127">
        <v>5</v>
      </c>
      <c r="B13" s="128" t="s">
        <v>107</v>
      </c>
      <c r="C13" s="129">
        <v>4864968</v>
      </c>
      <c r="D13" s="133" t="s">
        <v>12</v>
      </c>
      <c r="E13" s="191" t="s">
        <v>305</v>
      </c>
      <c r="F13" s="134">
        <v>800</v>
      </c>
      <c r="G13" s="257">
        <v>3654</v>
      </c>
      <c r="H13" s="258">
        <v>3672</v>
      </c>
      <c r="I13" s="323">
        <f t="shared" si="0"/>
        <v>-18</v>
      </c>
      <c r="J13" s="323">
        <f>$F13*I13</f>
        <v>-14400</v>
      </c>
      <c r="K13" s="323">
        <f>J13/1000000</f>
        <v>-0.0144</v>
      </c>
      <c r="L13" s="257">
        <v>4751</v>
      </c>
      <c r="M13" s="258">
        <v>4745</v>
      </c>
      <c r="N13" s="322">
        <f t="shared" si="3"/>
        <v>6</v>
      </c>
      <c r="O13" s="322">
        <f>$F13*N13</f>
        <v>4800</v>
      </c>
      <c r="P13" s="322">
        <f>O13/1000000</f>
        <v>0.0048</v>
      </c>
      <c r="Q13" s="626"/>
    </row>
    <row r="14" spans="1:17" ht="18" customHeight="1">
      <c r="A14" s="127">
        <v>6</v>
      </c>
      <c r="B14" s="128" t="s">
        <v>329</v>
      </c>
      <c r="C14" s="129">
        <v>4865004</v>
      </c>
      <c r="D14" s="133" t="s">
        <v>12</v>
      </c>
      <c r="E14" s="191" t="s">
        <v>305</v>
      </c>
      <c r="F14" s="134">
        <v>800</v>
      </c>
      <c r="G14" s="257">
        <v>2073</v>
      </c>
      <c r="H14" s="258">
        <v>2123</v>
      </c>
      <c r="I14" s="323">
        <f t="shared" si="0"/>
        <v>-50</v>
      </c>
      <c r="J14" s="323">
        <f t="shared" si="1"/>
        <v>-40000</v>
      </c>
      <c r="K14" s="323">
        <f t="shared" si="2"/>
        <v>-0.04</v>
      </c>
      <c r="L14" s="257">
        <v>1662</v>
      </c>
      <c r="M14" s="258">
        <v>1664</v>
      </c>
      <c r="N14" s="322">
        <f t="shared" si="3"/>
        <v>-2</v>
      </c>
      <c r="O14" s="322">
        <f t="shared" si="4"/>
        <v>-1600</v>
      </c>
      <c r="P14" s="322">
        <f t="shared" si="5"/>
        <v>-0.0016</v>
      </c>
      <c r="Q14" s="365"/>
    </row>
    <row r="15" spans="1:17" ht="18" customHeight="1">
      <c r="A15" s="127">
        <v>7</v>
      </c>
      <c r="B15" s="276" t="s">
        <v>351</v>
      </c>
      <c r="C15" s="279">
        <v>4865050</v>
      </c>
      <c r="D15" s="133" t="s">
        <v>12</v>
      </c>
      <c r="E15" s="191" t="s">
        <v>305</v>
      </c>
      <c r="F15" s="285">
        <v>800</v>
      </c>
      <c r="G15" s="257">
        <v>982119</v>
      </c>
      <c r="H15" s="258">
        <v>982119</v>
      </c>
      <c r="I15" s="323">
        <f t="shared" si="0"/>
        <v>0</v>
      </c>
      <c r="J15" s="323">
        <f>$F15*I15</f>
        <v>0</v>
      </c>
      <c r="K15" s="323">
        <f>J15/1000000</f>
        <v>0</v>
      </c>
      <c r="L15" s="257">
        <v>998603</v>
      </c>
      <c r="M15" s="258">
        <v>998603</v>
      </c>
      <c r="N15" s="322">
        <f t="shared" si="3"/>
        <v>0</v>
      </c>
      <c r="O15" s="322">
        <f>$F15*N15</f>
        <v>0</v>
      </c>
      <c r="P15" s="322">
        <f>O15/1000000</f>
        <v>0</v>
      </c>
      <c r="Q15" s="345"/>
    </row>
    <row r="16" spans="1:17" ht="18" customHeight="1">
      <c r="A16" s="127">
        <v>8</v>
      </c>
      <c r="B16" s="276" t="s">
        <v>350</v>
      </c>
      <c r="C16" s="279">
        <v>4864998</v>
      </c>
      <c r="D16" s="133" t="s">
        <v>12</v>
      </c>
      <c r="E16" s="191" t="s">
        <v>305</v>
      </c>
      <c r="F16" s="285">
        <v>800</v>
      </c>
      <c r="G16" s="257">
        <v>950267</v>
      </c>
      <c r="H16" s="258">
        <v>950267</v>
      </c>
      <c r="I16" s="323">
        <f t="shared" si="0"/>
        <v>0</v>
      </c>
      <c r="J16" s="323">
        <f t="shared" si="1"/>
        <v>0</v>
      </c>
      <c r="K16" s="323">
        <f t="shared" si="2"/>
        <v>0</v>
      </c>
      <c r="L16" s="257">
        <v>979419</v>
      </c>
      <c r="M16" s="258">
        <v>979419</v>
      </c>
      <c r="N16" s="322">
        <f t="shared" si="3"/>
        <v>0</v>
      </c>
      <c r="O16" s="322">
        <f t="shared" si="4"/>
        <v>0</v>
      </c>
      <c r="P16" s="322">
        <f t="shared" si="5"/>
        <v>0</v>
      </c>
      <c r="Q16" s="345"/>
    </row>
    <row r="17" spans="1:17" ht="18" customHeight="1">
      <c r="A17" s="127">
        <v>9</v>
      </c>
      <c r="B17" s="276" t="s">
        <v>344</v>
      </c>
      <c r="C17" s="279">
        <v>4864993</v>
      </c>
      <c r="D17" s="133" t="s">
        <v>12</v>
      </c>
      <c r="E17" s="191" t="s">
        <v>305</v>
      </c>
      <c r="F17" s="285">
        <v>800</v>
      </c>
      <c r="G17" s="257">
        <v>945034</v>
      </c>
      <c r="H17" s="258">
        <v>945545</v>
      </c>
      <c r="I17" s="323">
        <f t="shared" si="0"/>
        <v>-511</v>
      </c>
      <c r="J17" s="323">
        <f t="shared" si="1"/>
        <v>-408800</v>
      </c>
      <c r="K17" s="323">
        <f t="shared" si="2"/>
        <v>-0.4088</v>
      </c>
      <c r="L17" s="257">
        <v>988564</v>
      </c>
      <c r="M17" s="258">
        <v>988568</v>
      </c>
      <c r="N17" s="322">
        <f t="shared" si="3"/>
        <v>-4</v>
      </c>
      <c r="O17" s="322">
        <f t="shared" si="4"/>
        <v>-3200</v>
      </c>
      <c r="P17" s="322">
        <f t="shared" si="5"/>
        <v>-0.0032</v>
      </c>
      <c r="Q17" s="366"/>
    </row>
    <row r="18" spans="1:17" ht="15.75" customHeight="1">
      <c r="A18" s="127">
        <v>10</v>
      </c>
      <c r="B18" s="276" t="s">
        <v>386</v>
      </c>
      <c r="C18" s="279">
        <v>5128403</v>
      </c>
      <c r="D18" s="133" t="s">
        <v>12</v>
      </c>
      <c r="E18" s="191" t="s">
        <v>305</v>
      </c>
      <c r="F18" s="285">
        <v>2000</v>
      </c>
      <c r="G18" s="257">
        <v>992544</v>
      </c>
      <c r="H18" s="258">
        <v>992544</v>
      </c>
      <c r="I18" s="209">
        <f t="shared" si="0"/>
        <v>0</v>
      </c>
      <c r="J18" s="209">
        <f>$F18*I18</f>
        <v>0</v>
      </c>
      <c r="K18" s="209">
        <f>J18/1000000</f>
        <v>0</v>
      </c>
      <c r="L18" s="257">
        <v>999180</v>
      </c>
      <c r="M18" s="258">
        <v>999180</v>
      </c>
      <c r="N18" s="258">
        <f t="shared" si="3"/>
        <v>0</v>
      </c>
      <c r="O18" s="258">
        <f>$F18*N18</f>
        <v>0</v>
      </c>
      <c r="P18" s="258">
        <f>O18/1000000</f>
        <v>0</v>
      </c>
      <c r="Q18" s="366"/>
    </row>
    <row r="19" spans="1:17" ht="18" customHeight="1">
      <c r="A19" s="127"/>
      <c r="B19" s="135" t="s">
        <v>335</v>
      </c>
      <c r="C19" s="129"/>
      <c r="D19" s="133"/>
      <c r="E19" s="191"/>
      <c r="F19" s="134"/>
      <c r="G19" s="257"/>
      <c r="H19" s="258"/>
      <c r="I19" s="323"/>
      <c r="J19" s="323"/>
      <c r="K19" s="323"/>
      <c r="L19" s="257"/>
      <c r="M19" s="258"/>
      <c r="N19" s="322"/>
      <c r="O19" s="322"/>
      <c r="P19" s="322"/>
      <c r="Q19" s="345"/>
    </row>
    <row r="20" spans="1:17" ht="18" customHeight="1">
      <c r="A20" s="127">
        <v>11</v>
      </c>
      <c r="B20" s="128" t="s">
        <v>180</v>
      </c>
      <c r="C20" s="129">
        <v>4865161</v>
      </c>
      <c r="D20" s="130" t="s">
        <v>12</v>
      </c>
      <c r="E20" s="191" t="s">
        <v>305</v>
      </c>
      <c r="F20" s="134">
        <v>50</v>
      </c>
      <c r="G20" s="257">
        <v>952889</v>
      </c>
      <c r="H20" s="258">
        <v>953041</v>
      </c>
      <c r="I20" s="323">
        <f aca="true" t="shared" si="6" ref="I20:I25">G20-H20</f>
        <v>-152</v>
      </c>
      <c r="J20" s="323">
        <f aca="true" t="shared" si="7" ref="J20:J25">$F20*I20</f>
        <v>-7600</v>
      </c>
      <c r="K20" s="323">
        <f aca="true" t="shared" si="8" ref="K20:K25">J20/1000000</f>
        <v>-0.0076</v>
      </c>
      <c r="L20" s="257">
        <v>29031</v>
      </c>
      <c r="M20" s="258">
        <v>29244</v>
      </c>
      <c r="N20" s="322">
        <f aca="true" t="shared" si="9" ref="N20:N25">L20-M20</f>
        <v>-213</v>
      </c>
      <c r="O20" s="322">
        <f aca="true" t="shared" si="10" ref="O20:O25">$F20*N20</f>
        <v>-10650</v>
      </c>
      <c r="P20" s="322">
        <f aca="true" t="shared" si="11" ref="P20:P25">O20/1000000</f>
        <v>-0.01065</v>
      </c>
      <c r="Q20" s="345"/>
    </row>
    <row r="21" spans="1:17" ht="13.5" customHeight="1">
      <c r="A21" s="127">
        <v>12</v>
      </c>
      <c r="B21" s="128" t="s">
        <v>181</v>
      </c>
      <c r="C21" s="129">
        <v>4865115</v>
      </c>
      <c r="D21" s="133" t="s">
        <v>12</v>
      </c>
      <c r="E21" s="191" t="s">
        <v>305</v>
      </c>
      <c r="F21" s="134">
        <v>100</v>
      </c>
      <c r="G21" s="257">
        <v>999348</v>
      </c>
      <c r="H21" s="258">
        <v>999590</v>
      </c>
      <c r="I21" s="355">
        <f>G21-H21</f>
        <v>-242</v>
      </c>
      <c r="J21" s="355">
        <f>$F21*I21</f>
        <v>-24200</v>
      </c>
      <c r="K21" s="355">
        <f>J21/1000000</f>
        <v>-0.0242</v>
      </c>
      <c r="L21" s="257">
        <v>2577</v>
      </c>
      <c r="M21" s="258">
        <v>2660</v>
      </c>
      <c r="N21" s="209">
        <f>L21-M21</f>
        <v>-83</v>
      </c>
      <c r="O21" s="209">
        <f>$F21*N21</f>
        <v>-8300</v>
      </c>
      <c r="P21" s="209">
        <f>O21/1000000</f>
        <v>-0.0083</v>
      </c>
      <c r="Q21" s="345"/>
    </row>
    <row r="22" spans="1:17" ht="18" customHeight="1">
      <c r="A22" s="127">
        <v>13</v>
      </c>
      <c r="B22" s="131" t="s">
        <v>182</v>
      </c>
      <c r="C22" s="129">
        <v>4902512</v>
      </c>
      <c r="D22" s="133" t="s">
        <v>12</v>
      </c>
      <c r="E22" s="191" t="s">
        <v>305</v>
      </c>
      <c r="F22" s="134">
        <v>500</v>
      </c>
      <c r="G22" s="257">
        <v>997791</v>
      </c>
      <c r="H22" s="258">
        <v>997799</v>
      </c>
      <c r="I22" s="323">
        <f t="shared" si="6"/>
        <v>-8</v>
      </c>
      <c r="J22" s="323">
        <f t="shared" si="7"/>
        <v>-4000</v>
      </c>
      <c r="K22" s="323">
        <f t="shared" si="8"/>
        <v>-0.004</v>
      </c>
      <c r="L22" s="257">
        <v>7629</v>
      </c>
      <c r="M22" s="258">
        <v>7592</v>
      </c>
      <c r="N22" s="322">
        <f t="shared" si="9"/>
        <v>37</v>
      </c>
      <c r="O22" s="322">
        <f t="shared" si="10"/>
        <v>18500</v>
      </c>
      <c r="P22" s="322">
        <f t="shared" si="11"/>
        <v>0.0185</v>
      </c>
      <c r="Q22" s="345"/>
    </row>
    <row r="23" spans="1:17" ht="18" customHeight="1">
      <c r="A23" s="127">
        <v>14</v>
      </c>
      <c r="B23" s="128" t="s">
        <v>183</v>
      </c>
      <c r="C23" s="129">
        <v>4865121</v>
      </c>
      <c r="D23" s="133" t="s">
        <v>12</v>
      </c>
      <c r="E23" s="191" t="s">
        <v>305</v>
      </c>
      <c r="F23" s="134">
        <v>100</v>
      </c>
      <c r="G23" s="257">
        <v>999871</v>
      </c>
      <c r="H23" s="258">
        <v>999871</v>
      </c>
      <c r="I23" s="323">
        <f>G23-H23</f>
        <v>0</v>
      </c>
      <c r="J23" s="323">
        <f>$F23*I23</f>
        <v>0</v>
      </c>
      <c r="K23" s="323">
        <f>J23/1000000</f>
        <v>0</v>
      </c>
      <c r="L23" s="257">
        <v>997954</v>
      </c>
      <c r="M23" s="258">
        <v>997954</v>
      </c>
      <c r="N23" s="322">
        <f>L23-M23</f>
        <v>0</v>
      </c>
      <c r="O23" s="322">
        <f>$F23*N23</f>
        <v>0</v>
      </c>
      <c r="P23" s="322">
        <f>O23/1000000</f>
        <v>0</v>
      </c>
      <c r="Q23" s="345"/>
    </row>
    <row r="24" spans="1:17" ht="18" customHeight="1">
      <c r="A24" s="127">
        <v>15</v>
      </c>
      <c r="B24" s="128" t="s">
        <v>184</v>
      </c>
      <c r="C24" s="129">
        <v>4865129</v>
      </c>
      <c r="D24" s="133" t="s">
        <v>12</v>
      </c>
      <c r="E24" s="191" t="s">
        <v>305</v>
      </c>
      <c r="F24" s="134">
        <v>100</v>
      </c>
      <c r="G24" s="257">
        <v>998454</v>
      </c>
      <c r="H24" s="258">
        <v>998520</v>
      </c>
      <c r="I24" s="323">
        <f>G24-H24</f>
        <v>-66</v>
      </c>
      <c r="J24" s="323">
        <f>$F24*I24</f>
        <v>-6600</v>
      </c>
      <c r="K24" s="323">
        <f>J24/1000000</f>
        <v>-0.0066</v>
      </c>
      <c r="L24" s="257">
        <v>6460</v>
      </c>
      <c r="M24" s="258">
        <v>6619</v>
      </c>
      <c r="N24" s="322">
        <f>L24-M24</f>
        <v>-159</v>
      </c>
      <c r="O24" s="322">
        <f>$F24*N24</f>
        <v>-15900</v>
      </c>
      <c r="P24" s="322">
        <f>O24/1000000</f>
        <v>-0.0159</v>
      </c>
      <c r="Q24" s="345"/>
    </row>
    <row r="25" spans="1:17" ht="18" customHeight="1">
      <c r="A25" s="127">
        <v>16</v>
      </c>
      <c r="B25" s="128" t="s">
        <v>185</v>
      </c>
      <c r="C25" s="129">
        <v>4865159</v>
      </c>
      <c r="D25" s="130" t="s">
        <v>12</v>
      </c>
      <c r="E25" s="191" t="s">
        <v>305</v>
      </c>
      <c r="F25" s="134">
        <v>1000</v>
      </c>
      <c r="G25" s="257">
        <v>11075</v>
      </c>
      <c r="H25" s="258">
        <v>11077</v>
      </c>
      <c r="I25" s="323">
        <f t="shared" si="6"/>
        <v>-2</v>
      </c>
      <c r="J25" s="323">
        <f t="shared" si="7"/>
        <v>-2000</v>
      </c>
      <c r="K25" s="323">
        <f t="shared" si="8"/>
        <v>-0.002</v>
      </c>
      <c r="L25" s="257">
        <v>42155</v>
      </c>
      <c r="M25" s="258">
        <v>42142</v>
      </c>
      <c r="N25" s="322">
        <f t="shared" si="9"/>
        <v>13</v>
      </c>
      <c r="O25" s="322">
        <f t="shared" si="10"/>
        <v>13000</v>
      </c>
      <c r="P25" s="322">
        <f t="shared" si="11"/>
        <v>0.013</v>
      </c>
      <c r="Q25" s="345"/>
    </row>
    <row r="26" spans="1:17" ht="18" customHeight="1">
      <c r="A26" s="127">
        <v>17</v>
      </c>
      <c r="B26" s="128" t="s">
        <v>186</v>
      </c>
      <c r="C26" s="129">
        <v>4865122</v>
      </c>
      <c r="D26" s="133" t="s">
        <v>12</v>
      </c>
      <c r="E26" s="191" t="s">
        <v>305</v>
      </c>
      <c r="F26" s="134">
        <v>100</v>
      </c>
      <c r="G26" s="257">
        <v>743</v>
      </c>
      <c r="H26" s="258">
        <v>882</v>
      </c>
      <c r="I26" s="323">
        <f>G26-H26</f>
        <v>-139</v>
      </c>
      <c r="J26" s="323">
        <f>$F26*I26</f>
        <v>-13900</v>
      </c>
      <c r="K26" s="323">
        <f>J26/1000000</f>
        <v>-0.0139</v>
      </c>
      <c r="L26" s="257">
        <v>1176</v>
      </c>
      <c r="M26" s="258">
        <v>1204</v>
      </c>
      <c r="N26" s="322">
        <f>L26-M26</f>
        <v>-28</v>
      </c>
      <c r="O26" s="322">
        <f>$F26*N26</f>
        <v>-2800</v>
      </c>
      <c r="P26" s="322">
        <f>O26/1000000</f>
        <v>-0.0028</v>
      </c>
      <c r="Q26" s="366"/>
    </row>
    <row r="27" spans="1:17" ht="18" customHeight="1">
      <c r="A27" s="127"/>
      <c r="B27" s="136" t="s">
        <v>187</v>
      </c>
      <c r="C27" s="129"/>
      <c r="D27" s="133"/>
      <c r="E27" s="191"/>
      <c r="F27" s="134"/>
      <c r="G27" s="257"/>
      <c r="H27" s="258"/>
      <c r="I27" s="323"/>
      <c r="J27" s="323"/>
      <c r="K27" s="323"/>
      <c r="L27" s="257"/>
      <c r="M27" s="258"/>
      <c r="N27" s="322"/>
      <c r="O27" s="322"/>
      <c r="P27" s="322"/>
      <c r="Q27" s="345"/>
    </row>
    <row r="28" spans="1:17" ht="18" customHeight="1">
      <c r="A28" s="127">
        <v>19</v>
      </c>
      <c r="B28" s="128" t="s">
        <v>188</v>
      </c>
      <c r="C28" s="129">
        <v>4864996</v>
      </c>
      <c r="D28" s="133" t="s">
        <v>12</v>
      </c>
      <c r="E28" s="191" t="s">
        <v>305</v>
      </c>
      <c r="F28" s="134">
        <v>1000</v>
      </c>
      <c r="G28" s="257">
        <v>992585</v>
      </c>
      <c r="H28" s="258">
        <v>993398</v>
      </c>
      <c r="I28" s="323">
        <f>G28-H28</f>
        <v>-813</v>
      </c>
      <c r="J28" s="323">
        <f>$F28*I28</f>
        <v>-813000</v>
      </c>
      <c r="K28" s="323">
        <f>J28/1000000</f>
        <v>-0.813</v>
      </c>
      <c r="L28" s="257">
        <v>406</v>
      </c>
      <c r="M28" s="258">
        <v>406</v>
      </c>
      <c r="N28" s="322">
        <f>L28-M28</f>
        <v>0</v>
      </c>
      <c r="O28" s="322">
        <f>$F28*N28</f>
        <v>0</v>
      </c>
      <c r="P28" s="322">
        <f>O28/1000000</f>
        <v>0</v>
      </c>
      <c r="Q28" s="345"/>
    </row>
    <row r="29" spans="1:17" ht="18" customHeight="1">
      <c r="A29" s="127">
        <v>20</v>
      </c>
      <c r="B29" s="128" t="s">
        <v>189</v>
      </c>
      <c r="C29" s="129">
        <v>4865000</v>
      </c>
      <c r="D29" s="133" t="s">
        <v>12</v>
      </c>
      <c r="E29" s="191" t="s">
        <v>305</v>
      </c>
      <c r="F29" s="134">
        <v>1000</v>
      </c>
      <c r="G29" s="257">
        <v>980424</v>
      </c>
      <c r="H29" s="258">
        <v>981299</v>
      </c>
      <c r="I29" s="323">
        <f>G29-H29</f>
        <v>-875</v>
      </c>
      <c r="J29" s="323">
        <f>$F29*I29</f>
        <v>-875000</v>
      </c>
      <c r="K29" s="323">
        <f>J29/1000000</f>
        <v>-0.875</v>
      </c>
      <c r="L29" s="257">
        <v>2783</v>
      </c>
      <c r="M29" s="258">
        <v>2783</v>
      </c>
      <c r="N29" s="322">
        <f>L29-M29</f>
        <v>0</v>
      </c>
      <c r="O29" s="322">
        <f>$F29*N29</f>
        <v>0</v>
      </c>
      <c r="P29" s="322">
        <f>O29/1000000</f>
        <v>0</v>
      </c>
      <c r="Q29" s="615"/>
    </row>
    <row r="30" spans="1:17" ht="18" customHeight="1">
      <c r="A30" s="127">
        <v>21</v>
      </c>
      <c r="B30" s="128" t="s">
        <v>190</v>
      </c>
      <c r="C30" s="129">
        <v>4865146</v>
      </c>
      <c r="D30" s="133" t="s">
        <v>12</v>
      </c>
      <c r="E30" s="191" t="s">
        <v>305</v>
      </c>
      <c r="F30" s="134">
        <v>2500</v>
      </c>
      <c r="G30" s="257">
        <v>998144</v>
      </c>
      <c r="H30" s="258">
        <v>998286</v>
      </c>
      <c r="I30" s="323">
        <f>G30-H30</f>
        <v>-142</v>
      </c>
      <c r="J30" s="323">
        <f>$F30*I30</f>
        <v>-355000</v>
      </c>
      <c r="K30" s="323">
        <f>J30/1000000</f>
        <v>-0.355</v>
      </c>
      <c r="L30" s="257">
        <v>81</v>
      </c>
      <c r="M30" s="258">
        <v>81</v>
      </c>
      <c r="N30" s="322">
        <f>L30-M30</f>
        <v>0</v>
      </c>
      <c r="O30" s="322">
        <f>$F30*N30</f>
        <v>0</v>
      </c>
      <c r="P30" s="322">
        <f>O30/1000000</f>
        <v>0</v>
      </c>
      <c r="Q30" s="345"/>
    </row>
    <row r="31" spans="1:17" ht="18" customHeight="1">
      <c r="A31" s="127">
        <v>22</v>
      </c>
      <c r="B31" s="131" t="s">
        <v>191</v>
      </c>
      <c r="C31" s="129">
        <v>4864885</v>
      </c>
      <c r="D31" s="133" t="s">
        <v>12</v>
      </c>
      <c r="E31" s="191" t="s">
        <v>305</v>
      </c>
      <c r="F31" s="134">
        <v>2500</v>
      </c>
      <c r="G31" s="257">
        <v>995417</v>
      </c>
      <c r="H31" s="258">
        <v>995652</v>
      </c>
      <c r="I31" s="355">
        <f>G31-H31</f>
        <v>-235</v>
      </c>
      <c r="J31" s="355">
        <f>$F31*I31</f>
        <v>-587500</v>
      </c>
      <c r="K31" s="355">
        <f>J31/1000000</f>
        <v>-0.5875</v>
      </c>
      <c r="L31" s="257">
        <v>461</v>
      </c>
      <c r="M31" s="258">
        <v>461</v>
      </c>
      <c r="N31" s="209">
        <f>L31-M31</f>
        <v>0</v>
      </c>
      <c r="O31" s="209">
        <f>$F31*N31</f>
        <v>0</v>
      </c>
      <c r="P31" s="209">
        <f>O31/1000000</f>
        <v>0</v>
      </c>
      <c r="Q31" s="345"/>
    </row>
    <row r="32" spans="1:17" ht="18" customHeight="1">
      <c r="A32" s="127"/>
      <c r="B32" s="136"/>
      <c r="C32" s="129"/>
      <c r="D32" s="133"/>
      <c r="E32" s="191"/>
      <c r="F32" s="134"/>
      <c r="G32" s="257"/>
      <c r="H32" s="258"/>
      <c r="I32" s="323"/>
      <c r="J32" s="323"/>
      <c r="K32" s="479">
        <f>SUM(K28:K31)</f>
        <v>-2.6305</v>
      </c>
      <c r="L32" s="257"/>
      <c r="M32" s="258"/>
      <c r="N32" s="322"/>
      <c r="O32" s="322"/>
      <c r="P32" s="480">
        <f>SUM(P28:P31)</f>
        <v>0</v>
      </c>
      <c r="Q32" s="345"/>
    </row>
    <row r="33" spans="1:17" ht="18" customHeight="1">
      <c r="A33" s="127"/>
      <c r="B33" s="135" t="s">
        <v>110</v>
      </c>
      <c r="C33" s="129"/>
      <c r="D33" s="130"/>
      <c r="E33" s="191"/>
      <c r="F33" s="134"/>
      <c r="G33" s="257"/>
      <c r="H33" s="258"/>
      <c r="I33" s="323"/>
      <c r="J33" s="323"/>
      <c r="K33" s="323"/>
      <c r="L33" s="257"/>
      <c r="M33" s="258"/>
      <c r="N33" s="322"/>
      <c r="O33" s="322"/>
      <c r="P33" s="322"/>
      <c r="Q33" s="345"/>
    </row>
    <row r="34" spans="1:17" ht="18" customHeight="1">
      <c r="A34" s="127">
        <v>23</v>
      </c>
      <c r="B34" s="550" t="s">
        <v>356</v>
      </c>
      <c r="C34" s="129">
        <v>4864955</v>
      </c>
      <c r="D34" s="128" t="s">
        <v>12</v>
      </c>
      <c r="E34" s="128" t="s">
        <v>305</v>
      </c>
      <c r="F34" s="134">
        <v>1000</v>
      </c>
      <c r="G34" s="257">
        <v>990295</v>
      </c>
      <c r="H34" s="258">
        <v>990595</v>
      </c>
      <c r="I34" s="323">
        <f>G34-H34</f>
        <v>-300</v>
      </c>
      <c r="J34" s="323">
        <f>$F34*I34</f>
        <v>-300000</v>
      </c>
      <c r="K34" s="323">
        <f>J34/1000000</f>
        <v>-0.3</v>
      </c>
      <c r="L34" s="257">
        <v>2543</v>
      </c>
      <c r="M34" s="258">
        <v>2543</v>
      </c>
      <c r="N34" s="322">
        <f>L34-M34</f>
        <v>0</v>
      </c>
      <c r="O34" s="322">
        <f>$F34*N34</f>
        <v>0</v>
      </c>
      <c r="P34" s="322">
        <f>O34/1000000</f>
        <v>0</v>
      </c>
      <c r="Q34" s="548"/>
    </row>
    <row r="35" spans="1:17" ht="18">
      <c r="A35" s="127">
        <v>24</v>
      </c>
      <c r="B35" s="128" t="s">
        <v>168</v>
      </c>
      <c r="C35" s="129">
        <v>4864820</v>
      </c>
      <c r="D35" s="133" t="s">
        <v>12</v>
      </c>
      <c r="E35" s="191" t="s">
        <v>305</v>
      </c>
      <c r="F35" s="134">
        <v>160</v>
      </c>
      <c r="G35" s="257">
        <v>3039</v>
      </c>
      <c r="H35" s="258">
        <v>3092</v>
      </c>
      <c r="I35" s="323">
        <f>G35-H35</f>
        <v>-53</v>
      </c>
      <c r="J35" s="323">
        <f>$F35*I35</f>
        <v>-8480</v>
      </c>
      <c r="K35" s="323">
        <f>J35/1000000</f>
        <v>-0.00848</v>
      </c>
      <c r="L35" s="257">
        <v>38585</v>
      </c>
      <c r="M35" s="258">
        <v>38603</v>
      </c>
      <c r="N35" s="322">
        <f>L35-M35</f>
        <v>-18</v>
      </c>
      <c r="O35" s="322">
        <f>$F35*N35</f>
        <v>-2880</v>
      </c>
      <c r="P35" s="322">
        <f>O35/1000000</f>
        <v>-0.00288</v>
      </c>
      <c r="Q35" s="342"/>
    </row>
    <row r="36" spans="1:17" ht="18" customHeight="1">
      <c r="A36" s="127">
        <v>25</v>
      </c>
      <c r="B36" s="131" t="s">
        <v>169</v>
      </c>
      <c r="C36" s="129">
        <v>4864811</v>
      </c>
      <c r="D36" s="133" t="s">
        <v>12</v>
      </c>
      <c r="E36" s="191" t="s">
        <v>305</v>
      </c>
      <c r="F36" s="134">
        <v>200</v>
      </c>
      <c r="G36" s="257">
        <v>3863</v>
      </c>
      <c r="H36" s="258">
        <v>3863</v>
      </c>
      <c r="I36" s="323">
        <f>G36-H36</f>
        <v>0</v>
      </c>
      <c r="J36" s="323">
        <f>$F36*I36</f>
        <v>0</v>
      </c>
      <c r="K36" s="323">
        <f>J36/1000000</f>
        <v>0</v>
      </c>
      <c r="L36" s="257">
        <v>18644</v>
      </c>
      <c r="M36" s="258">
        <v>18636</v>
      </c>
      <c r="N36" s="322">
        <f>L36-M36</f>
        <v>8</v>
      </c>
      <c r="O36" s="322">
        <f>$F36*N36</f>
        <v>1600</v>
      </c>
      <c r="P36" s="322">
        <f>O36/1000000</f>
        <v>0.0016</v>
      </c>
      <c r="Q36" s="349"/>
    </row>
    <row r="37" spans="1:17" ht="18" customHeight="1">
      <c r="A37" s="127">
        <v>26</v>
      </c>
      <c r="B37" s="131" t="s">
        <v>364</v>
      </c>
      <c r="C37" s="129">
        <v>4864961</v>
      </c>
      <c r="D37" s="133" t="s">
        <v>12</v>
      </c>
      <c r="E37" s="191" t="s">
        <v>305</v>
      </c>
      <c r="F37" s="134">
        <v>1000</v>
      </c>
      <c r="G37" s="257">
        <v>970637</v>
      </c>
      <c r="H37" s="258">
        <v>971301</v>
      </c>
      <c r="I37" s="355">
        <f>G37-H37</f>
        <v>-664</v>
      </c>
      <c r="J37" s="355">
        <f>$F37*I37</f>
        <v>-664000</v>
      </c>
      <c r="K37" s="355">
        <f>J37/1000000</f>
        <v>-0.664</v>
      </c>
      <c r="L37" s="257">
        <v>999383</v>
      </c>
      <c r="M37" s="258">
        <v>999383</v>
      </c>
      <c r="N37" s="209">
        <f>L37-M37</f>
        <v>0</v>
      </c>
      <c r="O37" s="209">
        <f>$F37*N37</f>
        <v>0</v>
      </c>
      <c r="P37" s="209">
        <f>O37/1000000</f>
        <v>0</v>
      </c>
      <c r="Q37" s="342"/>
    </row>
    <row r="38" spans="1:17" ht="18" customHeight="1">
      <c r="A38" s="127"/>
      <c r="B38" s="136" t="s">
        <v>173</v>
      </c>
      <c r="C38" s="129"/>
      <c r="D38" s="133"/>
      <c r="E38" s="191"/>
      <c r="F38" s="134"/>
      <c r="G38" s="257"/>
      <c r="H38" s="258"/>
      <c r="I38" s="323"/>
      <c r="J38" s="323"/>
      <c r="K38" s="323"/>
      <c r="L38" s="257"/>
      <c r="M38" s="258"/>
      <c r="N38" s="322"/>
      <c r="O38" s="322"/>
      <c r="P38" s="322"/>
      <c r="Q38" s="367"/>
    </row>
    <row r="39" spans="1:17" ht="17.25" customHeight="1">
      <c r="A39" s="127">
        <v>27</v>
      </c>
      <c r="B39" s="128" t="s">
        <v>355</v>
      </c>
      <c r="C39" s="129">
        <v>4865103</v>
      </c>
      <c r="D39" s="133" t="s">
        <v>12</v>
      </c>
      <c r="E39" s="191" t="s">
        <v>305</v>
      </c>
      <c r="F39" s="130">
        <v>-833.33</v>
      </c>
      <c r="G39" s="257">
        <v>0</v>
      </c>
      <c r="H39" s="258">
        <v>0</v>
      </c>
      <c r="I39" s="323">
        <f>G39-H39</f>
        <v>0</v>
      </c>
      <c r="J39" s="323">
        <f>$F39*I39</f>
        <v>0</v>
      </c>
      <c r="K39" s="323">
        <f>J39/1000000</f>
        <v>0</v>
      </c>
      <c r="L39" s="257">
        <v>0</v>
      </c>
      <c r="M39" s="258">
        <v>0</v>
      </c>
      <c r="N39" s="322">
        <f>L39-M39</f>
        <v>0</v>
      </c>
      <c r="O39" s="322">
        <f>$F39*N39</f>
        <v>0</v>
      </c>
      <c r="P39" s="322">
        <f>O39/1000000</f>
        <v>0</v>
      </c>
      <c r="Q39" s="364" t="s">
        <v>474</v>
      </c>
    </row>
    <row r="40" spans="1:17" ht="17.25" customHeight="1">
      <c r="A40" s="127">
        <v>28</v>
      </c>
      <c r="B40" s="128" t="s">
        <v>358</v>
      </c>
      <c r="C40" s="129">
        <v>4865114</v>
      </c>
      <c r="D40" s="133" t="s">
        <v>12</v>
      </c>
      <c r="E40" s="191" t="s">
        <v>305</v>
      </c>
      <c r="F40" s="130">
        <v>-833.33</v>
      </c>
      <c r="G40" s="257">
        <v>0</v>
      </c>
      <c r="H40" s="258">
        <v>0</v>
      </c>
      <c r="I40" s="355">
        <f>G40-H40</f>
        <v>0</v>
      </c>
      <c r="J40" s="355">
        <f>$F40*I40</f>
        <v>0</v>
      </c>
      <c r="K40" s="355">
        <f>J40/1000000</f>
        <v>0</v>
      </c>
      <c r="L40" s="257">
        <v>999871</v>
      </c>
      <c r="M40" s="258">
        <v>999871</v>
      </c>
      <c r="N40" s="209">
        <f>L40-M40</f>
        <v>0</v>
      </c>
      <c r="O40" s="209">
        <f>$F40*N40</f>
        <v>0</v>
      </c>
      <c r="P40" s="209">
        <f>O40/1000000</f>
        <v>0</v>
      </c>
      <c r="Q40" s="364"/>
    </row>
    <row r="41" spans="1:17" ht="17.25" customHeight="1">
      <c r="A41" s="127">
        <v>29</v>
      </c>
      <c r="B41" s="128" t="s">
        <v>110</v>
      </c>
      <c r="C41" s="129">
        <v>4902508</v>
      </c>
      <c r="D41" s="133" t="s">
        <v>12</v>
      </c>
      <c r="E41" s="191" t="s">
        <v>305</v>
      </c>
      <c r="F41" s="130">
        <v>-833.33</v>
      </c>
      <c r="G41" s="257">
        <v>999931</v>
      </c>
      <c r="H41" s="258">
        <v>999904</v>
      </c>
      <c r="I41" s="323">
        <f>G41-H41</f>
        <v>27</v>
      </c>
      <c r="J41" s="323">
        <f>$F41*I41</f>
        <v>-22499.91</v>
      </c>
      <c r="K41" s="323">
        <f>J41/1000000</f>
        <v>-0.02249991</v>
      </c>
      <c r="L41" s="257">
        <v>867</v>
      </c>
      <c r="M41" s="258">
        <v>833</v>
      </c>
      <c r="N41" s="322">
        <f>L41-M41</f>
        <v>34</v>
      </c>
      <c r="O41" s="322">
        <f>$F41*N41</f>
        <v>-28333.22</v>
      </c>
      <c r="P41" s="322">
        <f>O41/1000000</f>
        <v>-0.028333220000000003</v>
      </c>
      <c r="Q41" s="367"/>
    </row>
    <row r="42" spans="1:17" ht="16.5" customHeight="1" thickBot="1">
      <c r="A42" s="138"/>
      <c r="B42" s="339"/>
      <c r="C42" s="339"/>
      <c r="D42" s="339"/>
      <c r="E42" s="339"/>
      <c r="F42" s="142"/>
      <c r="G42" s="143"/>
      <c r="H42" s="339"/>
      <c r="I42" s="339"/>
      <c r="J42" s="339"/>
      <c r="K42" s="142"/>
      <c r="L42" s="143"/>
      <c r="M42" s="339"/>
      <c r="N42" s="339"/>
      <c r="O42" s="339"/>
      <c r="P42" s="142"/>
      <c r="Q42" s="828"/>
    </row>
    <row r="43" spans="1:17" ht="18" customHeight="1" thickTop="1">
      <c r="A43" s="126"/>
      <c r="B43" s="128"/>
      <c r="C43" s="129"/>
      <c r="D43" s="130"/>
      <c r="E43" s="191"/>
      <c r="F43" s="129"/>
      <c r="G43" s="129"/>
      <c r="H43" s="305"/>
      <c r="I43" s="305"/>
      <c r="J43" s="305"/>
      <c r="K43" s="305"/>
      <c r="L43" s="377"/>
      <c r="M43" s="305"/>
      <c r="N43" s="305"/>
      <c r="O43" s="305"/>
      <c r="P43" s="305"/>
      <c r="Q43" s="350"/>
    </row>
    <row r="44" spans="1:17" ht="21" customHeight="1" thickBot="1">
      <c r="A44" s="146"/>
      <c r="B44" s="307"/>
      <c r="C44" s="140"/>
      <c r="D44" s="141"/>
      <c r="E44" s="139"/>
      <c r="F44" s="140"/>
      <c r="G44" s="140"/>
      <c r="H44" s="378"/>
      <c r="I44" s="378"/>
      <c r="J44" s="378"/>
      <c r="K44" s="378"/>
      <c r="L44" s="378"/>
      <c r="M44" s="378"/>
      <c r="N44" s="378"/>
      <c r="O44" s="378"/>
      <c r="P44" s="378"/>
      <c r="Q44" s="379" t="str">
        <f>NDPL!Q1</f>
        <v>NOVEMBER-2022</v>
      </c>
    </row>
    <row r="45" spans="1:17" ht="21.75" customHeight="1" thickTop="1">
      <c r="A45" s="124"/>
      <c r="B45" s="309" t="s">
        <v>307</v>
      </c>
      <c r="C45" s="129"/>
      <c r="D45" s="130"/>
      <c r="E45" s="191"/>
      <c r="F45" s="129"/>
      <c r="G45" s="310"/>
      <c r="H45" s="305"/>
      <c r="I45" s="305"/>
      <c r="J45" s="305"/>
      <c r="K45" s="305"/>
      <c r="L45" s="310"/>
      <c r="M45" s="305"/>
      <c r="N45" s="305"/>
      <c r="O45" s="305"/>
      <c r="P45" s="380"/>
      <c r="Q45" s="381"/>
    </row>
    <row r="46" spans="1:17" ht="21" customHeight="1">
      <c r="A46" s="127"/>
      <c r="B46" s="338" t="s">
        <v>348</v>
      </c>
      <c r="C46" s="129"/>
      <c r="D46" s="130"/>
      <c r="E46" s="191"/>
      <c r="F46" s="129"/>
      <c r="G46" s="87"/>
      <c r="H46" s="305"/>
      <c r="I46" s="305"/>
      <c r="J46" s="305"/>
      <c r="K46" s="305"/>
      <c r="L46" s="87"/>
      <c r="M46" s="305"/>
      <c r="N46" s="305"/>
      <c r="O46" s="305"/>
      <c r="P46" s="305"/>
      <c r="Q46" s="382"/>
    </row>
    <row r="47" spans="1:17" ht="18">
      <c r="A47" s="127">
        <v>30</v>
      </c>
      <c r="B47" s="128" t="s">
        <v>349</v>
      </c>
      <c r="C47" s="129">
        <v>4864910</v>
      </c>
      <c r="D47" s="133" t="s">
        <v>12</v>
      </c>
      <c r="E47" s="191" t="s">
        <v>305</v>
      </c>
      <c r="F47" s="129">
        <v>-1000</v>
      </c>
      <c r="G47" s="257">
        <v>997684</v>
      </c>
      <c r="H47" s="258">
        <v>997012</v>
      </c>
      <c r="I47" s="323">
        <f>G47-H47</f>
        <v>672</v>
      </c>
      <c r="J47" s="323">
        <f>$F47*I47</f>
        <v>-672000</v>
      </c>
      <c r="K47" s="323">
        <f>J47/1000000</f>
        <v>-0.672</v>
      </c>
      <c r="L47" s="257">
        <v>989453</v>
      </c>
      <c r="M47" s="258">
        <v>989453</v>
      </c>
      <c r="N47" s="322">
        <f>L47-M47</f>
        <v>0</v>
      </c>
      <c r="O47" s="322">
        <f>$F47*N47</f>
        <v>0</v>
      </c>
      <c r="P47" s="322">
        <f>O47/1000000</f>
        <v>0</v>
      </c>
      <c r="Q47" s="383"/>
    </row>
    <row r="48" spans="1:17" ht="18">
      <c r="A48" s="127">
        <v>31</v>
      </c>
      <c r="B48" s="128" t="s">
        <v>360</v>
      </c>
      <c r="C48" s="129">
        <v>4864940</v>
      </c>
      <c r="D48" s="133" t="s">
        <v>12</v>
      </c>
      <c r="E48" s="191" t="s">
        <v>305</v>
      </c>
      <c r="F48" s="129">
        <v>-1000</v>
      </c>
      <c r="G48" s="257">
        <v>999931</v>
      </c>
      <c r="H48" s="258">
        <v>999200</v>
      </c>
      <c r="I48" s="215">
        <f>G48-H48</f>
        <v>731</v>
      </c>
      <c r="J48" s="215">
        <f>$F48*I48</f>
        <v>-731000</v>
      </c>
      <c r="K48" s="215">
        <f>J48/1000000</f>
        <v>-0.731</v>
      </c>
      <c r="L48" s="257">
        <v>995339</v>
      </c>
      <c r="M48" s="258">
        <v>995339</v>
      </c>
      <c r="N48" s="215">
        <f>L48-M48</f>
        <v>0</v>
      </c>
      <c r="O48" s="215">
        <f>$F48*N48</f>
        <v>0</v>
      </c>
      <c r="P48" s="215">
        <f>O48/1000000</f>
        <v>0</v>
      </c>
      <c r="Q48" s="383"/>
    </row>
    <row r="49" spans="1:17" ht="18">
      <c r="A49" s="127"/>
      <c r="B49" s="338" t="s">
        <v>352</v>
      </c>
      <c r="C49" s="129"/>
      <c r="D49" s="133"/>
      <c r="E49" s="191"/>
      <c r="F49" s="129"/>
      <c r="G49" s="257"/>
      <c r="H49" s="258"/>
      <c r="I49" s="322"/>
      <c r="J49" s="322"/>
      <c r="K49" s="322"/>
      <c r="L49" s="257"/>
      <c r="M49" s="258"/>
      <c r="N49" s="322"/>
      <c r="O49" s="322"/>
      <c r="P49" s="322"/>
      <c r="Q49" s="383"/>
    </row>
    <row r="50" spans="1:17" ht="18">
      <c r="A50" s="127">
        <v>32</v>
      </c>
      <c r="B50" s="128" t="s">
        <v>349</v>
      </c>
      <c r="C50" s="129">
        <v>4864891</v>
      </c>
      <c r="D50" s="133" t="s">
        <v>12</v>
      </c>
      <c r="E50" s="191" t="s">
        <v>305</v>
      </c>
      <c r="F50" s="129">
        <v>-2000</v>
      </c>
      <c r="G50" s="257">
        <v>998046</v>
      </c>
      <c r="H50" s="258">
        <v>998018</v>
      </c>
      <c r="I50" s="322">
        <f>G50-H50</f>
        <v>28</v>
      </c>
      <c r="J50" s="322">
        <f>$F50*I50</f>
        <v>-56000</v>
      </c>
      <c r="K50" s="322">
        <f>J50/1000000</f>
        <v>-0.056</v>
      </c>
      <c r="L50" s="257">
        <v>995227</v>
      </c>
      <c r="M50" s="258">
        <v>995227</v>
      </c>
      <c r="N50" s="322">
        <f>L50-M50</f>
        <v>0</v>
      </c>
      <c r="O50" s="322">
        <f>$F50*N50</f>
        <v>0</v>
      </c>
      <c r="P50" s="322">
        <f>O50/1000000</f>
        <v>0</v>
      </c>
      <c r="Q50" s="383"/>
    </row>
    <row r="51" spans="1:17" ht="18">
      <c r="A51" s="127">
        <v>33</v>
      </c>
      <c r="B51" s="128" t="s">
        <v>360</v>
      </c>
      <c r="C51" s="129">
        <v>4864912</v>
      </c>
      <c r="D51" s="133" t="s">
        <v>12</v>
      </c>
      <c r="E51" s="191" t="s">
        <v>305</v>
      </c>
      <c r="F51" s="129">
        <v>-1000</v>
      </c>
      <c r="G51" s="257">
        <v>999881</v>
      </c>
      <c r="H51" s="258">
        <v>999823</v>
      </c>
      <c r="I51" s="322">
        <f>G51-H51</f>
        <v>58</v>
      </c>
      <c r="J51" s="322">
        <f>$F51*I51</f>
        <v>-58000</v>
      </c>
      <c r="K51" s="322">
        <f>J51/1000000</f>
        <v>-0.058</v>
      </c>
      <c r="L51" s="257">
        <v>992463</v>
      </c>
      <c r="M51" s="258">
        <v>992463</v>
      </c>
      <c r="N51" s="322">
        <f>L51-M51</f>
        <v>0</v>
      </c>
      <c r="O51" s="322">
        <f>$F51*N51</f>
        <v>0</v>
      </c>
      <c r="P51" s="322">
        <f>O51/1000000</f>
        <v>0</v>
      </c>
      <c r="Q51" s="383"/>
    </row>
    <row r="52" spans="1:17" ht="18" customHeight="1">
      <c r="A52" s="127"/>
      <c r="B52" s="135" t="s">
        <v>174</v>
      </c>
      <c r="C52" s="129"/>
      <c r="D52" s="130"/>
      <c r="E52" s="191"/>
      <c r="F52" s="134"/>
      <c r="G52" s="257"/>
      <c r="H52" s="258"/>
      <c r="I52" s="305"/>
      <c r="J52" s="305"/>
      <c r="K52" s="305"/>
      <c r="L52" s="257"/>
      <c r="M52" s="258"/>
      <c r="N52" s="305"/>
      <c r="O52" s="305"/>
      <c r="P52" s="305"/>
      <c r="Q52" s="345"/>
    </row>
    <row r="53" spans="1:17" ht="18">
      <c r="A53" s="127">
        <v>34</v>
      </c>
      <c r="B53" s="249" t="s">
        <v>440</v>
      </c>
      <c r="C53" s="249">
        <v>4864850</v>
      </c>
      <c r="D53" s="133" t="s">
        <v>12</v>
      </c>
      <c r="E53" s="191" t="s">
        <v>305</v>
      </c>
      <c r="F53" s="134">
        <v>625</v>
      </c>
      <c r="G53" s="257">
        <v>455</v>
      </c>
      <c r="H53" s="258">
        <v>455</v>
      </c>
      <c r="I53" s="322">
        <f>G53-H53</f>
        <v>0</v>
      </c>
      <c r="J53" s="322">
        <f>$F53*I53</f>
        <v>0</v>
      </c>
      <c r="K53" s="322">
        <f>J53/1000000</f>
        <v>0</v>
      </c>
      <c r="L53" s="257">
        <v>2627</v>
      </c>
      <c r="M53" s="258">
        <v>2627</v>
      </c>
      <c r="N53" s="322">
        <f>L53-M53</f>
        <v>0</v>
      </c>
      <c r="O53" s="322">
        <f>$F53*N53</f>
        <v>0</v>
      </c>
      <c r="P53" s="322">
        <f>O53/1000000</f>
        <v>0</v>
      </c>
      <c r="Q53" s="345"/>
    </row>
    <row r="54" spans="1:17" ht="18" customHeight="1">
      <c r="A54" s="127"/>
      <c r="B54" s="135" t="s">
        <v>157</v>
      </c>
      <c r="C54" s="129"/>
      <c r="D54" s="133"/>
      <c r="E54" s="191"/>
      <c r="F54" s="134"/>
      <c r="G54" s="257"/>
      <c r="H54" s="258"/>
      <c r="I54" s="322"/>
      <c r="J54" s="322"/>
      <c r="K54" s="322"/>
      <c r="L54" s="257"/>
      <c r="M54" s="258"/>
      <c r="N54" s="322"/>
      <c r="O54" s="322"/>
      <c r="P54" s="322"/>
      <c r="Q54" s="345"/>
    </row>
    <row r="55" spans="1:17" ht="18" customHeight="1">
      <c r="A55" s="127">
        <v>35</v>
      </c>
      <c r="B55" s="128" t="s">
        <v>170</v>
      </c>
      <c r="C55" s="129">
        <v>4902580</v>
      </c>
      <c r="D55" s="133" t="s">
        <v>12</v>
      </c>
      <c r="E55" s="191" t="s">
        <v>305</v>
      </c>
      <c r="F55" s="134">
        <v>100</v>
      </c>
      <c r="G55" s="257">
        <v>789</v>
      </c>
      <c r="H55" s="258">
        <v>504</v>
      </c>
      <c r="I55" s="322">
        <f>G55-H55</f>
        <v>285</v>
      </c>
      <c r="J55" s="322">
        <f>$F55*I55</f>
        <v>28500</v>
      </c>
      <c r="K55" s="322">
        <f>J55/1000000</f>
        <v>0.0285</v>
      </c>
      <c r="L55" s="257">
        <v>1727</v>
      </c>
      <c r="M55" s="258">
        <v>1727</v>
      </c>
      <c r="N55" s="322">
        <f>L55-M55</f>
        <v>0</v>
      </c>
      <c r="O55" s="322">
        <f>$F55*N55</f>
        <v>0</v>
      </c>
      <c r="P55" s="322">
        <f>O55/1000000</f>
        <v>0</v>
      </c>
      <c r="Q55" s="345"/>
    </row>
    <row r="56" spans="1:17" ht="19.5" customHeight="1">
      <c r="A56" s="127">
        <v>36</v>
      </c>
      <c r="B56" s="131" t="s">
        <v>171</v>
      </c>
      <c r="C56" s="129">
        <v>4902544</v>
      </c>
      <c r="D56" s="133" t="s">
        <v>12</v>
      </c>
      <c r="E56" s="191" t="s">
        <v>305</v>
      </c>
      <c r="F56" s="134">
        <v>100</v>
      </c>
      <c r="G56" s="257">
        <v>4905</v>
      </c>
      <c r="H56" s="258">
        <v>4359</v>
      </c>
      <c r="I56" s="322">
        <f>G56-H56</f>
        <v>546</v>
      </c>
      <c r="J56" s="322">
        <f>$F56*I56</f>
        <v>54600</v>
      </c>
      <c r="K56" s="322">
        <f>J56/1000000</f>
        <v>0.0546</v>
      </c>
      <c r="L56" s="257">
        <v>5073</v>
      </c>
      <c r="M56" s="258">
        <v>5073</v>
      </c>
      <c r="N56" s="322">
        <f>L56-M56</f>
        <v>0</v>
      </c>
      <c r="O56" s="322">
        <f>$F56*N56</f>
        <v>0</v>
      </c>
      <c r="P56" s="322">
        <f>O56/1000000</f>
        <v>0</v>
      </c>
      <c r="Q56" s="345"/>
    </row>
    <row r="57" spans="1:17" ht="22.5" customHeight="1">
      <c r="A57" s="127">
        <v>37</v>
      </c>
      <c r="B57" s="137" t="s">
        <v>192</v>
      </c>
      <c r="C57" s="129">
        <v>5269199</v>
      </c>
      <c r="D57" s="133" t="s">
        <v>12</v>
      </c>
      <c r="E57" s="191" t="s">
        <v>305</v>
      </c>
      <c r="F57" s="134">
        <v>100</v>
      </c>
      <c r="G57" s="257">
        <v>1213</v>
      </c>
      <c r="H57" s="258">
        <v>1213</v>
      </c>
      <c r="I57" s="323">
        <f>G57-H57</f>
        <v>0</v>
      </c>
      <c r="J57" s="323">
        <f>$F57*I57</f>
        <v>0</v>
      </c>
      <c r="K57" s="323">
        <f>J57/1000000</f>
        <v>0</v>
      </c>
      <c r="L57" s="257">
        <v>70842</v>
      </c>
      <c r="M57" s="258">
        <v>70842</v>
      </c>
      <c r="N57" s="323">
        <f>L57-M57</f>
        <v>0</v>
      </c>
      <c r="O57" s="323">
        <f>$F57*N57</f>
        <v>0</v>
      </c>
      <c r="P57" s="323">
        <f>O57/1000000</f>
        <v>0</v>
      </c>
      <c r="Q57" s="481"/>
    </row>
    <row r="58" spans="1:17" ht="19.5" customHeight="1">
      <c r="A58" s="127"/>
      <c r="B58" s="135" t="s">
        <v>163</v>
      </c>
      <c r="C58" s="129"/>
      <c r="D58" s="133"/>
      <c r="E58" s="130"/>
      <c r="F58" s="134"/>
      <c r="G58" s="257"/>
      <c r="H58" s="258"/>
      <c r="I58" s="322"/>
      <c r="J58" s="322"/>
      <c r="K58" s="322"/>
      <c r="L58" s="257"/>
      <c r="M58" s="258"/>
      <c r="N58" s="322"/>
      <c r="O58" s="322"/>
      <c r="P58" s="322"/>
      <c r="Q58" s="345"/>
    </row>
    <row r="59" spans="1:17" s="77" customFormat="1" ht="13.5" thickBot="1">
      <c r="A59" s="138">
        <v>38</v>
      </c>
      <c r="B59" s="339" t="s">
        <v>164</v>
      </c>
      <c r="C59" s="140">
        <v>4865151</v>
      </c>
      <c r="D59" s="617" t="s">
        <v>12</v>
      </c>
      <c r="E59" s="139" t="s">
        <v>305</v>
      </c>
      <c r="F59" s="146">
        <v>500</v>
      </c>
      <c r="G59" s="684">
        <v>21928</v>
      </c>
      <c r="H59" s="685">
        <v>21932</v>
      </c>
      <c r="I59" s="146">
        <f>G59-H59</f>
        <v>-4</v>
      </c>
      <c r="J59" s="146">
        <f>$F59*I59</f>
        <v>-2000</v>
      </c>
      <c r="K59" s="146">
        <f>J59/1000000</f>
        <v>-0.002</v>
      </c>
      <c r="L59" s="684">
        <v>5279</v>
      </c>
      <c r="M59" s="685">
        <v>5279</v>
      </c>
      <c r="N59" s="146">
        <f>L59-M59</f>
        <v>0</v>
      </c>
      <c r="O59" s="146">
        <f>$F59*N59</f>
        <v>0</v>
      </c>
      <c r="P59" s="146">
        <f>O59/1000000</f>
        <v>0</v>
      </c>
      <c r="Q59" s="618"/>
    </row>
    <row r="60" spans="1:23" s="368" customFormat="1" ht="15.75" customHeight="1" thickBot="1" thickTop="1">
      <c r="A60" s="826"/>
      <c r="B60" s="827"/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3"/>
      <c r="R60" s="193"/>
      <c r="S60" s="193"/>
      <c r="T60" s="193"/>
      <c r="U60" s="371"/>
      <c r="V60" s="371"/>
      <c r="W60" s="371"/>
    </row>
    <row r="61" spans="1:20" ht="15.75" customHeight="1" thickTop="1">
      <c r="A61" s="384"/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77"/>
      <c r="R61" s="77"/>
      <c r="S61" s="77"/>
      <c r="T61" s="77"/>
    </row>
    <row r="62" spans="1:20" ht="24" thickBot="1">
      <c r="A62" s="303" t="s">
        <v>322</v>
      </c>
      <c r="G62" s="368"/>
      <c r="H62" s="368"/>
      <c r="I62" s="38" t="s">
        <v>353</v>
      </c>
      <c r="J62" s="368"/>
      <c r="K62" s="368"/>
      <c r="L62" s="368"/>
      <c r="M62" s="368"/>
      <c r="N62" s="38" t="s">
        <v>354</v>
      </c>
      <c r="O62" s="368"/>
      <c r="P62" s="368"/>
      <c r="R62" s="77"/>
      <c r="S62" s="77"/>
      <c r="T62" s="77"/>
    </row>
    <row r="63" spans="1:20" ht="39.75" thickBot="1" thickTop="1">
      <c r="A63" s="385" t="s">
        <v>8</v>
      </c>
      <c r="B63" s="386" t="s">
        <v>9</v>
      </c>
      <c r="C63" s="387" t="s">
        <v>1</v>
      </c>
      <c r="D63" s="387" t="s">
        <v>2</v>
      </c>
      <c r="E63" s="387" t="s">
        <v>3</v>
      </c>
      <c r="F63" s="387" t="s">
        <v>10</v>
      </c>
      <c r="G63" s="385" t="str">
        <f>G5</f>
        <v>FINAL READING 30/11/2022</v>
      </c>
      <c r="H63" s="387" t="str">
        <f>H5</f>
        <v>INTIAL READING 01/11/2022</v>
      </c>
      <c r="I63" s="387" t="s">
        <v>4</v>
      </c>
      <c r="J63" s="387" t="s">
        <v>5</v>
      </c>
      <c r="K63" s="387" t="s">
        <v>6</v>
      </c>
      <c r="L63" s="385" t="str">
        <f>G63</f>
        <v>FINAL READING 30/11/2022</v>
      </c>
      <c r="M63" s="387" t="str">
        <f>H63</f>
        <v>INTIAL READING 01/11/2022</v>
      </c>
      <c r="N63" s="387" t="s">
        <v>4</v>
      </c>
      <c r="O63" s="387" t="s">
        <v>5</v>
      </c>
      <c r="P63" s="387" t="s">
        <v>6</v>
      </c>
      <c r="Q63" s="388" t="s">
        <v>270</v>
      </c>
      <c r="R63" s="77"/>
      <c r="S63" s="77"/>
      <c r="T63" s="77"/>
    </row>
    <row r="64" spans="1:20" ht="15.75" customHeight="1" thickTop="1">
      <c r="A64" s="389"/>
      <c r="B64" s="338" t="s">
        <v>348</v>
      </c>
      <c r="C64" s="390"/>
      <c r="D64" s="390"/>
      <c r="E64" s="390"/>
      <c r="F64" s="391"/>
      <c r="G64" s="390"/>
      <c r="H64" s="390"/>
      <c r="I64" s="390"/>
      <c r="J64" s="390"/>
      <c r="K64" s="391"/>
      <c r="L64" s="389"/>
      <c r="M64" s="390"/>
      <c r="N64" s="390"/>
      <c r="O64" s="390"/>
      <c r="P64" s="391"/>
      <c r="Q64" s="392"/>
      <c r="R64" s="77"/>
      <c r="S64" s="77"/>
      <c r="T64" s="77"/>
    </row>
    <row r="65" spans="1:20" ht="15.75" customHeight="1">
      <c r="A65" s="127">
        <v>1</v>
      </c>
      <c r="B65" s="128" t="s">
        <v>394</v>
      </c>
      <c r="C65" s="129">
        <v>4864839</v>
      </c>
      <c r="D65" s="264" t="s">
        <v>12</v>
      </c>
      <c r="E65" s="249" t="s">
        <v>305</v>
      </c>
      <c r="F65" s="134">
        <v>-1000</v>
      </c>
      <c r="G65" s="257">
        <v>386</v>
      </c>
      <c r="H65" s="258">
        <v>537</v>
      </c>
      <c r="I65" s="323">
        <f>G65-H65</f>
        <v>-151</v>
      </c>
      <c r="J65" s="323">
        <f>$F65*I65</f>
        <v>151000</v>
      </c>
      <c r="K65" s="323">
        <f>J65/1000000</f>
        <v>0.151</v>
      </c>
      <c r="L65" s="257">
        <v>999973</v>
      </c>
      <c r="M65" s="258">
        <v>999973</v>
      </c>
      <c r="N65" s="209">
        <f>L65-M65</f>
        <v>0</v>
      </c>
      <c r="O65" s="209">
        <f>$F65*N65</f>
        <v>0</v>
      </c>
      <c r="P65" s="619">
        <f>O65/1000000</f>
        <v>0</v>
      </c>
      <c r="Q65" s="353"/>
      <c r="R65" s="77"/>
      <c r="S65" s="77"/>
      <c r="T65" s="77"/>
    </row>
    <row r="66" spans="1:20" ht="15.75" customHeight="1">
      <c r="A66" s="127">
        <v>2</v>
      </c>
      <c r="B66" s="128" t="s">
        <v>397</v>
      </c>
      <c r="C66" s="129">
        <v>4864872</v>
      </c>
      <c r="D66" s="264" t="s">
        <v>12</v>
      </c>
      <c r="E66" s="249" t="s">
        <v>305</v>
      </c>
      <c r="F66" s="134">
        <v>-1000</v>
      </c>
      <c r="G66" s="257">
        <v>998784</v>
      </c>
      <c r="H66" s="258">
        <v>999251</v>
      </c>
      <c r="I66" s="209">
        <f>G66-H66</f>
        <v>-467</v>
      </c>
      <c r="J66" s="209">
        <f>$F66*I66</f>
        <v>467000</v>
      </c>
      <c r="K66" s="209">
        <f>J66/1000000</f>
        <v>0.467</v>
      </c>
      <c r="L66" s="257">
        <v>999915</v>
      </c>
      <c r="M66" s="258">
        <v>999915</v>
      </c>
      <c r="N66" s="209">
        <f>L66-M66</f>
        <v>0</v>
      </c>
      <c r="O66" s="209">
        <f>$F66*N66</f>
        <v>0</v>
      </c>
      <c r="P66" s="619">
        <f>O66/1000000</f>
        <v>0</v>
      </c>
      <c r="Q66" s="353"/>
      <c r="R66" s="77"/>
      <c r="S66" s="77"/>
      <c r="T66" s="77"/>
    </row>
    <row r="67" spans="1:20" ht="15.75" customHeight="1">
      <c r="A67" s="393"/>
      <c r="B67" s="239" t="s">
        <v>319</v>
      </c>
      <c r="C67" s="254"/>
      <c r="D67" s="264"/>
      <c r="E67" s="249"/>
      <c r="F67" s="134"/>
      <c r="G67" s="257"/>
      <c r="H67" s="258"/>
      <c r="I67" s="131"/>
      <c r="J67" s="131"/>
      <c r="K67" s="131"/>
      <c r="L67" s="257"/>
      <c r="M67" s="258"/>
      <c r="N67" s="131"/>
      <c r="O67" s="131"/>
      <c r="P67" s="824"/>
      <c r="Q67" s="353"/>
      <c r="R67" s="77"/>
      <c r="S67" s="77"/>
      <c r="T67" s="77"/>
    </row>
    <row r="68" spans="1:20" ht="15.75" customHeight="1">
      <c r="A68" s="127">
        <v>3</v>
      </c>
      <c r="B68" s="128" t="s">
        <v>320</v>
      </c>
      <c r="C68" s="129">
        <v>4865072</v>
      </c>
      <c r="D68" s="264" t="s">
        <v>12</v>
      </c>
      <c r="E68" s="249" t="s">
        <v>305</v>
      </c>
      <c r="F68" s="129">
        <v>-100</v>
      </c>
      <c r="G68" s="257">
        <v>1</v>
      </c>
      <c r="H68" s="258">
        <v>0</v>
      </c>
      <c r="I68" s="209">
        <f>G68-H68</f>
        <v>1</v>
      </c>
      <c r="J68" s="209">
        <f>$F68*I68</f>
        <v>-100</v>
      </c>
      <c r="K68" s="209">
        <f>J68/1000000</f>
        <v>-0.0001</v>
      </c>
      <c r="L68" s="257">
        <v>999962</v>
      </c>
      <c r="M68" s="258">
        <v>999976</v>
      </c>
      <c r="N68" s="209">
        <f>L68-M68</f>
        <v>-14</v>
      </c>
      <c r="O68" s="209">
        <f>$F68*N68</f>
        <v>1400</v>
      </c>
      <c r="P68" s="619">
        <f>O68/1000000</f>
        <v>0.0014</v>
      </c>
      <c r="Q68" s="353"/>
      <c r="R68" s="77"/>
      <c r="S68" s="77"/>
      <c r="T68" s="77"/>
    </row>
    <row r="69" spans="1:23" s="368" customFormat="1" ht="15.75" customHeight="1" thickBot="1">
      <c r="A69" s="127">
        <v>4</v>
      </c>
      <c r="B69" s="128" t="s">
        <v>321</v>
      </c>
      <c r="C69" s="129">
        <v>4865078</v>
      </c>
      <c r="D69" s="264" t="s">
        <v>12</v>
      </c>
      <c r="E69" s="249" t="s">
        <v>305</v>
      </c>
      <c r="F69" s="789">
        <v>-100</v>
      </c>
      <c r="G69" s="257">
        <v>4</v>
      </c>
      <c r="H69" s="258">
        <v>2</v>
      </c>
      <c r="I69" s="209">
        <f>G69-H69</f>
        <v>2</v>
      </c>
      <c r="J69" s="209">
        <f>$F69*I69</f>
        <v>-200</v>
      </c>
      <c r="K69" s="209">
        <f>J69/1000000</f>
        <v>-0.0002</v>
      </c>
      <c r="L69" s="257">
        <v>2787</v>
      </c>
      <c r="M69" s="258">
        <v>2765</v>
      </c>
      <c r="N69" s="209">
        <f>L69-M69</f>
        <v>22</v>
      </c>
      <c r="O69" s="209">
        <f>$F69*N69</f>
        <v>-2200</v>
      </c>
      <c r="P69" s="619">
        <f>O69/1000000</f>
        <v>-0.0022</v>
      </c>
      <c r="Q69" s="353"/>
      <c r="R69" s="193"/>
      <c r="S69" s="193"/>
      <c r="T69" s="193"/>
      <c r="U69" s="371"/>
      <c r="V69" s="371"/>
      <c r="W69" s="371"/>
    </row>
    <row r="70" spans="1:20" ht="15.75" customHeight="1" thickBot="1" thickTop="1">
      <c r="A70" s="138"/>
      <c r="B70" s="339"/>
      <c r="C70" s="140"/>
      <c r="D70" s="617"/>
      <c r="E70" s="139"/>
      <c r="F70" s="146"/>
      <c r="G70" s="684"/>
      <c r="H70" s="685"/>
      <c r="I70" s="146"/>
      <c r="J70" s="146"/>
      <c r="K70" s="146"/>
      <c r="L70" s="684"/>
      <c r="M70" s="685"/>
      <c r="N70" s="146"/>
      <c r="O70" s="146"/>
      <c r="P70" s="825"/>
      <c r="Q70" s="618"/>
      <c r="R70" s="77"/>
      <c r="S70" s="77"/>
      <c r="T70" s="77"/>
    </row>
    <row r="71" spans="1:16" ht="25.5" customHeight="1" thickTop="1">
      <c r="A71" s="144" t="s">
        <v>297</v>
      </c>
      <c r="B71" s="375"/>
      <c r="C71" s="64"/>
      <c r="D71" s="375"/>
      <c r="E71" s="375"/>
      <c r="F71" s="375"/>
      <c r="G71" s="375"/>
      <c r="H71" s="375"/>
      <c r="I71" s="375"/>
      <c r="J71" s="375"/>
      <c r="K71" s="482">
        <f>SUM(K9:K60)+SUM(K65:K70)-K32</f>
        <v>-4.727846869999999</v>
      </c>
      <c r="L71" s="483"/>
      <c r="M71" s="483"/>
      <c r="N71" s="483"/>
      <c r="O71" s="483"/>
      <c r="P71" s="482">
        <f>SUM(P9:P60)+SUM(P65:P70)-P32</f>
        <v>-0.03656322000000001</v>
      </c>
    </row>
    <row r="72" spans="1:16" ht="12.75">
      <c r="A72" s="375"/>
      <c r="B72" s="375"/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</row>
    <row r="73" spans="1:16" ht="9.75" customHeight="1">
      <c r="A73" s="375"/>
      <c r="B73" s="375"/>
      <c r="C73" s="375"/>
      <c r="D73" s="375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</row>
    <row r="74" spans="1:16" ht="12.75" hidden="1">
      <c r="A74" s="375"/>
      <c r="B74" s="375"/>
      <c r="C74" s="375"/>
      <c r="D74" s="375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</row>
    <row r="75" spans="1:16" ht="23.25" customHeight="1" thickBot="1">
      <c r="A75" s="375"/>
      <c r="B75" s="375"/>
      <c r="C75" s="484"/>
      <c r="D75" s="375"/>
      <c r="E75" s="375"/>
      <c r="F75" s="375"/>
      <c r="G75" s="375"/>
      <c r="H75" s="375"/>
      <c r="I75" s="375"/>
      <c r="J75" s="485"/>
      <c r="K75" s="431" t="s">
        <v>298</v>
      </c>
      <c r="L75" s="375"/>
      <c r="M75" s="375"/>
      <c r="N75" s="375"/>
      <c r="O75" s="375"/>
      <c r="P75" s="431" t="s">
        <v>299</v>
      </c>
    </row>
    <row r="76" spans="1:17" ht="20.25">
      <c r="A76" s="486"/>
      <c r="B76" s="487"/>
      <c r="C76" s="144"/>
      <c r="D76" s="419"/>
      <c r="E76" s="419"/>
      <c r="F76" s="419"/>
      <c r="G76" s="419"/>
      <c r="H76" s="419"/>
      <c r="I76" s="419"/>
      <c r="J76" s="488"/>
      <c r="K76" s="487"/>
      <c r="L76" s="487"/>
      <c r="M76" s="487"/>
      <c r="N76" s="487"/>
      <c r="O76" s="487"/>
      <c r="P76" s="487"/>
      <c r="Q76" s="420"/>
    </row>
    <row r="77" spans="1:17" ht="20.25">
      <c r="A77" s="182"/>
      <c r="B77" s="144" t="s">
        <v>295</v>
      </c>
      <c r="C77" s="144"/>
      <c r="D77" s="489"/>
      <c r="E77" s="489"/>
      <c r="F77" s="489"/>
      <c r="G77" s="489"/>
      <c r="H77" s="489"/>
      <c r="I77" s="489"/>
      <c r="J77" s="489"/>
      <c r="K77" s="490">
        <f>K71</f>
        <v>-4.727846869999999</v>
      </c>
      <c r="L77" s="491"/>
      <c r="M77" s="491"/>
      <c r="N77" s="491"/>
      <c r="O77" s="491"/>
      <c r="P77" s="490">
        <f>P71</f>
        <v>-0.03656322000000001</v>
      </c>
      <c r="Q77" s="421"/>
    </row>
    <row r="78" spans="1:17" ht="20.25">
      <c r="A78" s="182"/>
      <c r="B78" s="144"/>
      <c r="C78" s="144"/>
      <c r="D78" s="489"/>
      <c r="E78" s="489"/>
      <c r="F78" s="489"/>
      <c r="G78" s="489"/>
      <c r="H78" s="489"/>
      <c r="I78" s="492"/>
      <c r="J78" s="46"/>
      <c r="K78" s="477"/>
      <c r="L78" s="477"/>
      <c r="M78" s="477"/>
      <c r="N78" s="477"/>
      <c r="O78" s="477"/>
      <c r="P78" s="477"/>
      <c r="Q78" s="421"/>
    </row>
    <row r="79" spans="1:17" ht="20.25">
      <c r="A79" s="182"/>
      <c r="B79" s="144" t="s">
        <v>288</v>
      </c>
      <c r="C79" s="144"/>
      <c r="D79" s="489"/>
      <c r="E79" s="489"/>
      <c r="F79" s="489"/>
      <c r="G79" s="489"/>
      <c r="H79" s="489"/>
      <c r="I79" s="489"/>
      <c r="J79" s="489"/>
      <c r="K79" s="490">
        <f>'STEPPED UP GENCO'!K66</f>
        <v>0.4945447925</v>
      </c>
      <c r="L79" s="490"/>
      <c r="M79" s="490"/>
      <c r="N79" s="490"/>
      <c r="O79" s="490"/>
      <c r="P79" s="490">
        <f>'STEPPED UP GENCO'!P66</f>
        <v>0</v>
      </c>
      <c r="Q79" s="421"/>
    </row>
    <row r="80" spans="1:17" ht="20.25">
      <c r="A80" s="182"/>
      <c r="B80" s="144"/>
      <c r="C80" s="144"/>
      <c r="D80" s="493"/>
      <c r="E80" s="493"/>
      <c r="F80" s="493"/>
      <c r="G80" s="493"/>
      <c r="H80" s="493"/>
      <c r="I80" s="494"/>
      <c r="J80" s="495"/>
      <c r="K80" s="368"/>
      <c r="L80" s="368"/>
      <c r="M80" s="368"/>
      <c r="N80" s="368"/>
      <c r="O80" s="368"/>
      <c r="P80" s="368"/>
      <c r="Q80" s="421"/>
    </row>
    <row r="81" spans="1:17" ht="20.25">
      <c r="A81" s="182"/>
      <c r="B81" s="144" t="s">
        <v>296</v>
      </c>
      <c r="C81" s="144"/>
      <c r="D81" s="368"/>
      <c r="E81" s="368"/>
      <c r="F81" s="368"/>
      <c r="G81" s="368"/>
      <c r="H81" s="368"/>
      <c r="I81" s="368"/>
      <c r="J81" s="368"/>
      <c r="K81" s="222">
        <f>SUM(K77:K80)</f>
        <v>-4.2333020774999985</v>
      </c>
      <c r="L81" s="368"/>
      <c r="M81" s="368"/>
      <c r="N81" s="368"/>
      <c r="O81" s="368"/>
      <c r="P81" s="496">
        <f>SUM(P77:P80)</f>
        <v>-0.03656322000000001</v>
      </c>
      <c r="Q81" s="421"/>
    </row>
    <row r="82" spans="1:17" ht="20.25">
      <c r="A82" s="445"/>
      <c r="B82" s="368"/>
      <c r="C82" s="144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421"/>
    </row>
    <row r="83" spans="1:17" ht="13.5" thickBot="1">
      <c r="A83" s="446"/>
      <c r="B83" s="422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9">
      <selection activeCell="A42" sqref="A42:Q55"/>
    </sheetView>
  </sheetViews>
  <sheetFormatPr defaultColWidth="9.140625" defaultRowHeight="12.75"/>
  <cols>
    <col min="1" max="1" width="4.7109375" style="341" customWidth="1"/>
    <col min="2" max="2" width="26.7109375" style="341" customWidth="1"/>
    <col min="3" max="3" width="18.57421875" style="341" customWidth="1"/>
    <col min="4" max="4" width="12.8515625" style="341" customWidth="1"/>
    <col min="5" max="5" width="22.140625" style="341" customWidth="1"/>
    <col min="6" max="6" width="14.421875" style="341" customWidth="1"/>
    <col min="7" max="7" width="15.57421875" style="341" customWidth="1"/>
    <col min="8" max="8" width="15.28125" style="341" customWidth="1"/>
    <col min="9" max="9" width="15.00390625" style="341" customWidth="1"/>
    <col min="10" max="10" width="16.7109375" style="341" customWidth="1"/>
    <col min="11" max="11" width="16.57421875" style="341" customWidth="1"/>
    <col min="12" max="12" width="17.140625" style="341" customWidth="1"/>
    <col min="13" max="13" width="14.7109375" style="341" customWidth="1"/>
    <col min="14" max="14" width="15.7109375" style="341" customWidth="1"/>
    <col min="15" max="15" width="18.28125" style="341" customWidth="1"/>
    <col min="16" max="16" width="17.140625" style="341" customWidth="1"/>
    <col min="17" max="17" width="22.00390625" style="341" customWidth="1"/>
    <col min="18" max="16384" width="9.140625" style="341" customWidth="1"/>
  </cols>
  <sheetData>
    <row r="1" ht="26.25" customHeight="1">
      <c r="A1" s="1" t="s">
        <v>214</v>
      </c>
    </row>
    <row r="2" spans="1:17" ht="23.25" customHeight="1">
      <c r="A2" s="2" t="s">
        <v>215</v>
      </c>
      <c r="P2" s="497" t="str">
        <f>NDPL!Q1</f>
        <v>NOVEMBER-2022</v>
      </c>
      <c r="Q2" s="497"/>
    </row>
    <row r="3" ht="23.25">
      <c r="A3" s="150" t="s">
        <v>195</v>
      </c>
    </row>
    <row r="4" spans="1:16" ht="24" thickBot="1">
      <c r="A4" s="3"/>
      <c r="G4" s="368"/>
      <c r="H4" s="368"/>
      <c r="I4" s="38" t="s">
        <v>353</v>
      </c>
      <c r="J4" s="368"/>
      <c r="K4" s="368"/>
      <c r="L4" s="368"/>
      <c r="M4" s="368"/>
      <c r="N4" s="38" t="s">
        <v>354</v>
      </c>
      <c r="O4" s="368"/>
      <c r="P4" s="368"/>
    </row>
    <row r="5" spans="1:17" ht="51.75" customHeight="1" thickBot="1" thickTop="1">
      <c r="A5" s="385" t="s">
        <v>8</v>
      </c>
      <c r="B5" s="386" t="s">
        <v>9</v>
      </c>
      <c r="C5" s="387" t="s">
        <v>1</v>
      </c>
      <c r="D5" s="387" t="s">
        <v>2</v>
      </c>
      <c r="E5" s="387" t="s">
        <v>3</v>
      </c>
      <c r="F5" s="387" t="s">
        <v>10</v>
      </c>
      <c r="G5" s="385" t="str">
        <f>NDPL!G5</f>
        <v>FINAL READING 30/11/2022</v>
      </c>
      <c r="H5" s="387" t="str">
        <f>NDPL!H5</f>
        <v>INTIAL READING 01/11/2022</v>
      </c>
      <c r="I5" s="387" t="s">
        <v>4</v>
      </c>
      <c r="J5" s="387" t="s">
        <v>5</v>
      </c>
      <c r="K5" s="387" t="s">
        <v>6</v>
      </c>
      <c r="L5" s="385" t="str">
        <f>NDPL!G5</f>
        <v>FINAL READING 30/11/2022</v>
      </c>
      <c r="M5" s="387" t="str">
        <f>NDPL!H5</f>
        <v>INTIAL READING 01/11/2022</v>
      </c>
      <c r="N5" s="387" t="s">
        <v>4</v>
      </c>
      <c r="O5" s="387" t="s">
        <v>5</v>
      </c>
      <c r="P5" s="387" t="s">
        <v>6</v>
      </c>
      <c r="Q5" s="388" t="s">
        <v>270</v>
      </c>
    </row>
    <row r="6" ht="14.25" thickBot="1" thickTop="1"/>
    <row r="7" spans="1:17" ht="24" customHeight="1" thickTop="1">
      <c r="A7" s="319" t="s">
        <v>209</v>
      </c>
      <c r="B7" s="47"/>
      <c r="C7" s="48"/>
      <c r="D7" s="48"/>
      <c r="E7" s="48"/>
      <c r="F7" s="48"/>
      <c r="G7" s="476"/>
      <c r="H7" s="474"/>
      <c r="I7" s="474"/>
      <c r="J7" s="474"/>
      <c r="K7" s="498"/>
      <c r="L7" s="499"/>
      <c r="M7" s="377"/>
      <c r="N7" s="474"/>
      <c r="O7" s="474"/>
      <c r="P7" s="500"/>
      <c r="Q7" s="408"/>
    </row>
    <row r="8" spans="1:17" ht="24" customHeight="1">
      <c r="A8" s="501" t="s">
        <v>196</v>
      </c>
      <c r="B8" s="74"/>
      <c r="C8" s="74"/>
      <c r="D8" s="74"/>
      <c r="E8" s="74"/>
      <c r="F8" s="74"/>
      <c r="G8" s="86"/>
      <c r="H8" s="477"/>
      <c r="I8" s="305"/>
      <c r="J8" s="305"/>
      <c r="K8" s="502"/>
      <c r="L8" s="306"/>
      <c r="M8" s="305"/>
      <c r="N8" s="305"/>
      <c r="O8" s="305"/>
      <c r="P8" s="503"/>
      <c r="Q8" s="345"/>
    </row>
    <row r="9" spans="1:17" ht="24" customHeight="1">
      <c r="A9" s="504" t="s">
        <v>197</v>
      </c>
      <c r="B9" s="74"/>
      <c r="C9" s="74"/>
      <c r="D9" s="74"/>
      <c r="E9" s="74"/>
      <c r="F9" s="74"/>
      <c r="G9" s="86"/>
      <c r="H9" s="477"/>
      <c r="I9" s="305"/>
      <c r="J9" s="305"/>
      <c r="K9" s="502"/>
      <c r="L9" s="306"/>
      <c r="M9" s="305"/>
      <c r="N9" s="305"/>
      <c r="O9" s="305"/>
      <c r="P9" s="503"/>
      <c r="Q9" s="345"/>
    </row>
    <row r="10" spans="1:17" ht="24" customHeight="1">
      <c r="A10" s="199">
        <v>1</v>
      </c>
      <c r="B10" s="201" t="s">
        <v>211</v>
      </c>
      <c r="C10" s="318">
        <v>5128430</v>
      </c>
      <c r="D10" s="203" t="s">
        <v>12</v>
      </c>
      <c r="E10" s="202" t="s">
        <v>305</v>
      </c>
      <c r="F10" s="203">
        <v>200</v>
      </c>
      <c r="G10" s="257">
        <v>4293</v>
      </c>
      <c r="H10" s="258">
        <v>4293</v>
      </c>
      <c r="I10" s="244">
        <f aca="true" t="shared" si="0" ref="I10:I15">G10-H10</f>
        <v>0</v>
      </c>
      <c r="J10" s="244">
        <f aca="true" t="shared" si="1" ref="J10:J15">$F10*I10</f>
        <v>0</v>
      </c>
      <c r="K10" s="244">
        <f aca="true" t="shared" si="2" ref="K10:K15">J10/1000000</f>
        <v>0</v>
      </c>
      <c r="L10" s="257">
        <v>79168</v>
      </c>
      <c r="M10" s="258">
        <v>79248</v>
      </c>
      <c r="N10" s="244">
        <f aca="true" t="shared" si="3" ref="N10:N15">L10-M10</f>
        <v>-80</v>
      </c>
      <c r="O10" s="244">
        <f aca="true" t="shared" si="4" ref="O10:O15">$F10*N10</f>
        <v>-16000</v>
      </c>
      <c r="P10" s="244">
        <f aca="true" t="shared" si="5" ref="P10:P15">O10/1000000</f>
        <v>-0.016</v>
      </c>
      <c r="Q10" s="345"/>
    </row>
    <row r="11" spans="1:17" ht="24" customHeight="1">
      <c r="A11" s="199">
        <v>2</v>
      </c>
      <c r="B11" s="201" t="s">
        <v>212</v>
      </c>
      <c r="C11" s="318">
        <v>4864819</v>
      </c>
      <c r="D11" s="203" t="s">
        <v>12</v>
      </c>
      <c r="E11" s="202" t="s">
        <v>305</v>
      </c>
      <c r="F11" s="203">
        <v>160</v>
      </c>
      <c r="G11" s="257">
        <v>999889</v>
      </c>
      <c r="H11" s="258">
        <v>999891</v>
      </c>
      <c r="I11" s="244">
        <f t="shared" si="0"/>
        <v>-2</v>
      </c>
      <c r="J11" s="244">
        <f t="shared" si="1"/>
        <v>-320</v>
      </c>
      <c r="K11" s="244">
        <f t="shared" si="2"/>
        <v>-0.00032</v>
      </c>
      <c r="L11" s="257">
        <v>32273</v>
      </c>
      <c r="M11" s="258">
        <v>32386</v>
      </c>
      <c r="N11" s="244">
        <f t="shared" si="3"/>
        <v>-113</v>
      </c>
      <c r="O11" s="244">
        <f t="shared" si="4"/>
        <v>-18080</v>
      </c>
      <c r="P11" s="244">
        <f t="shared" si="5"/>
        <v>-0.01808</v>
      </c>
      <c r="Q11" s="345"/>
    </row>
    <row r="12" spans="1:17" ht="24" customHeight="1">
      <c r="A12" s="199">
        <v>3</v>
      </c>
      <c r="B12" s="201" t="s">
        <v>198</v>
      </c>
      <c r="C12" s="318">
        <v>4864815</v>
      </c>
      <c r="D12" s="203" t="s">
        <v>12</v>
      </c>
      <c r="E12" s="202" t="s">
        <v>305</v>
      </c>
      <c r="F12" s="203">
        <v>200</v>
      </c>
      <c r="G12" s="257">
        <v>17</v>
      </c>
      <c r="H12" s="258">
        <v>17</v>
      </c>
      <c r="I12" s="244">
        <f t="shared" si="0"/>
        <v>0</v>
      </c>
      <c r="J12" s="244">
        <f t="shared" si="1"/>
        <v>0</v>
      </c>
      <c r="K12" s="244">
        <f t="shared" si="2"/>
        <v>0</v>
      </c>
      <c r="L12" s="257">
        <v>2302</v>
      </c>
      <c r="M12" s="258">
        <v>2325</v>
      </c>
      <c r="N12" s="244">
        <f t="shared" si="3"/>
        <v>-23</v>
      </c>
      <c r="O12" s="244">
        <f t="shared" si="4"/>
        <v>-4600</v>
      </c>
      <c r="P12" s="244">
        <f t="shared" si="5"/>
        <v>-0.0046</v>
      </c>
      <c r="Q12" s="345"/>
    </row>
    <row r="13" spans="1:17" ht="24" customHeight="1">
      <c r="A13" s="199">
        <v>4</v>
      </c>
      <c r="B13" s="201" t="s">
        <v>199</v>
      </c>
      <c r="C13" s="318">
        <v>4864918</v>
      </c>
      <c r="D13" s="203" t="s">
        <v>12</v>
      </c>
      <c r="E13" s="202" t="s">
        <v>305</v>
      </c>
      <c r="F13" s="203">
        <v>400</v>
      </c>
      <c r="G13" s="257">
        <v>999884</v>
      </c>
      <c r="H13" s="258">
        <v>999886</v>
      </c>
      <c r="I13" s="244">
        <f t="shared" si="0"/>
        <v>-2</v>
      </c>
      <c r="J13" s="244">
        <f t="shared" si="1"/>
        <v>-800</v>
      </c>
      <c r="K13" s="244">
        <f t="shared" si="2"/>
        <v>-0.0008</v>
      </c>
      <c r="L13" s="257">
        <v>19206</v>
      </c>
      <c r="M13" s="258">
        <v>19244</v>
      </c>
      <c r="N13" s="244">
        <f t="shared" si="3"/>
        <v>-38</v>
      </c>
      <c r="O13" s="244">
        <f t="shared" si="4"/>
        <v>-15200</v>
      </c>
      <c r="P13" s="244">
        <f t="shared" si="5"/>
        <v>-0.0152</v>
      </c>
      <c r="Q13" s="345"/>
    </row>
    <row r="14" spans="1:17" ht="24" customHeight="1">
      <c r="A14" s="199">
        <v>5</v>
      </c>
      <c r="B14" s="201" t="s">
        <v>362</v>
      </c>
      <c r="C14" s="318">
        <v>4864894</v>
      </c>
      <c r="D14" s="203" t="s">
        <v>12</v>
      </c>
      <c r="E14" s="202" t="s">
        <v>305</v>
      </c>
      <c r="F14" s="203">
        <v>800</v>
      </c>
      <c r="G14" s="257">
        <v>999493</v>
      </c>
      <c r="H14" s="258">
        <v>999503</v>
      </c>
      <c r="I14" s="244">
        <f t="shared" si="0"/>
        <v>-10</v>
      </c>
      <c r="J14" s="244">
        <f t="shared" si="1"/>
        <v>-8000</v>
      </c>
      <c r="K14" s="244">
        <f t="shared" si="2"/>
        <v>-0.008</v>
      </c>
      <c r="L14" s="257">
        <v>812</v>
      </c>
      <c r="M14" s="258">
        <v>817</v>
      </c>
      <c r="N14" s="244">
        <f t="shared" si="3"/>
        <v>-5</v>
      </c>
      <c r="O14" s="244">
        <f t="shared" si="4"/>
        <v>-4000</v>
      </c>
      <c r="P14" s="244">
        <f t="shared" si="5"/>
        <v>-0.004</v>
      </c>
      <c r="Q14" s="345"/>
    </row>
    <row r="15" spans="1:17" ht="24" customHeight="1">
      <c r="A15" s="199">
        <v>6</v>
      </c>
      <c r="B15" s="201" t="s">
        <v>361</v>
      </c>
      <c r="C15" s="318">
        <v>5128425</v>
      </c>
      <c r="D15" s="203" t="s">
        <v>12</v>
      </c>
      <c r="E15" s="202" t="s">
        <v>305</v>
      </c>
      <c r="F15" s="203">
        <v>400</v>
      </c>
      <c r="G15" s="257">
        <v>2608</v>
      </c>
      <c r="H15" s="258">
        <v>2613</v>
      </c>
      <c r="I15" s="244">
        <f t="shared" si="0"/>
        <v>-5</v>
      </c>
      <c r="J15" s="244">
        <f t="shared" si="1"/>
        <v>-2000</v>
      </c>
      <c r="K15" s="244">
        <f t="shared" si="2"/>
        <v>-0.002</v>
      </c>
      <c r="L15" s="257">
        <v>6654</v>
      </c>
      <c r="M15" s="258">
        <v>6655</v>
      </c>
      <c r="N15" s="244">
        <f t="shared" si="3"/>
        <v>-1</v>
      </c>
      <c r="O15" s="244">
        <f t="shared" si="4"/>
        <v>-400</v>
      </c>
      <c r="P15" s="244">
        <f t="shared" si="5"/>
        <v>-0.0004</v>
      </c>
      <c r="Q15" s="345"/>
    </row>
    <row r="16" spans="1:17" ht="24" customHeight="1">
      <c r="A16" s="505" t="s">
        <v>200</v>
      </c>
      <c r="B16" s="201"/>
      <c r="C16" s="318"/>
      <c r="D16" s="203"/>
      <c r="E16" s="201"/>
      <c r="F16" s="203"/>
      <c r="G16" s="257"/>
      <c r="H16" s="258"/>
      <c r="I16" s="244"/>
      <c r="J16" s="244"/>
      <c r="K16" s="244"/>
      <c r="L16" s="257"/>
      <c r="M16" s="258"/>
      <c r="N16" s="244"/>
      <c r="O16" s="244"/>
      <c r="P16" s="244"/>
      <c r="Q16" s="345"/>
    </row>
    <row r="17" spans="1:17" ht="24" customHeight="1">
      <c r="A17" s="199">
        <v>7</v>
      </c>
      <c r="B17" s="201" t="s">
        <v>213</v>
      </c>
      <c r="C17" s="318">
        <v>4865164</v>
      </c>
      <c r="D17" s="203" t="s">
        <v>12</v>
      </c>
      <c r="E17" s="202" t="s">
        <v>305</v>
      </c>
      <c r="F17" s="203">
        <v>666.667</v>
      </c>
      <c r="G17" s="257">
        <v>999930</v>
      </c>
      <c r="H17" s="258">
        <v>999939</v>
      </c>
      <c r="I17" s="244">
        <f>G17-H17</f>
        <v>-9</v>
      </c>
      <c r="J17" s="244">
        <f>$F17*I17</f>
        <v>-6000.003000000001</v>
      </c>
      <c r="K17" s="244">
        <f>J17/1000000</f>
        <v>-0.006000003</v>
      </c>
      <c r="L17" s="257">
        <v>496</v>
      </c>
      <c r="M17" s="258">
        <v>505</v>
      </c>
      <c r="N17" s="244">
        <f>L17-M17</f>
        <v>-9</v>
      </c>
      <c r="O17" s="244">
        <f>$F17*N17</f>
        <v>-6000.003000000001</v>
      </c>
      <c r="P17" s="244">
        <f>O17/1000000</f>
        <v>-0.006000003</v>
      </c>
      <c r="Q17" s="345"/>
    </row>
    <row r="18" spans="1:17" ht="24" customHeight="1">
      <c r="A18" s="199">
        <v>8</v>
      </c>
      <c r="B18" s="201" t="s">
        <v>212</v>
      </c>
      <c r="C18" s="318">
        <v>4864845</v>
      </c>
      <c r="D18" s="203" t="s">
        <v>12</v>
      </c>
      <c r="E18" s="202" t="s">
        <v>305</v>
      </c>
      <c r="F18" s="203">
        <v>1000</v>
      </c>
      <c r="G18" s="257">
        <v>1200</v>
      </c>
      <c r="H18" s="258">
        <v>1226</v>
      </c>
      <c r="I18" s="244">
        <f>G18-H18</f>
        <v>-26</v>
      </c>
      <c r="J18" s="244">
        <f>$F18*I18</f>
        <v>-26000</v>
      </c>
      <c r="K18" s="244">
        <f>J18/1000000</f>
        <v>-0.026</v>
      </c>
      <c r="L18" s="257">
        <v>307</v>
      </c>
      <c r="M18" s="258">
        <v>314</v>
      </c>
      <c r="N18" s="244">
        <f>L18-M18</f>
        <v>-7</v>
      </c>
      <c r="O18" s="244">
        <f>$F18*N18</f>
        <v>-7000</v>
      </c>
      <c r="P18" s="244">
        <f>O18/1000000</f>
        <v>-0.007</v>
      </c>
      <c r="Q18" s="345"/>
    </row>
    <row r="19" spans="1:17" ht="24" customHeight="1">
      <c r="A19" s="199"/>
      <c r="B19" s="201"/>
      <c r="C19" s="318"/>
      <c r="D19" s="203"/>
      <c r="E19" s="202"/>
      <c r="F19" s="203"/>
      <c r="G19" s="257"/>
      <c r="H19" s="258"/>
      <c r="I19" s="244"/>
      <c r="J19" s="244"/>
      <c r="K19" s="244"/>
      <c r="L19" s="257"/>
      <c r="M19" s="258"/>
      <c r="N19" s="244"/>
      <c r="O19" s="244"/>
      <c r="P19" s="244"/>
      <c r="Q19" s="345"/>
    </row>
    <row r="20" spans="1:17" ht="24" customHeight="1">
      <c r="A20" s="200"/>
      <c r="B20" s="506" t="s">
        <v>208</v>
      </c>
      <c r="C20" s="507"/>
      <c r="D20" s="203"/>
      <c r="E20" s="201"/>
      <c r="F20" s="217"/>
      <c r="G20" s="257"/>
      <c r="H20" s="258"/>
      <c r="I20" s="244"/>
      <c r="J20" s="244"/>
      <c r="K20" s="454">
        <f>SUM(K10:K18)</f>
        <v>-0.043120003000000004</v>
      </c>
      <c r="L20" s="257"/>
      <c r="M20" s="258"/>
      <c r="N20" s="244"/>
      <c r="O20" s="244"/>
      <c r="P20" s="454">
        <f>SUM(P10:P19)</f>
        <v>-0.07128000300000001</v>
      </c>
      <c r="Q20" s="345"/>
    </row>
    <row r="21" spans="1:17" ht="24" customHeight="1">
      <c r="A21" s="200"/>
      <c r="B21" s="121"/>
      <c r="C21" s="507"/>
      <c r="D21" s="203"/>
      <c r="E21" s="201"/>
      <c r="F21" s="217"/>
      <c r="G21" s="257"/>
      <c r="H21" s="258"/>
      <c r="I21" s="244"/>
      <c r="J21" s="244"/>
      <c r="K21" s="244"/>
      <c r="L21" s="257"/>
      <c r="M21" s="258"/>
      <c r="N21" s="244"/>
      <c r="O21" s="244"/>
      <c r="P21" s="244"/>
      <c r="Q21" s="345"/>
    </row>
    <row r="22" spans="1:17" ht="24" customHeight="1">
      <c r="A22" s="505" t="s">
        <v>201</v>
      </c>
      <c r="B22" s="74"/>
      <c r="C22" s="509"/>
      <c r="D22" s="217"/>
      <c r="E22" s="74"/>
      <c r="F22" s="217"/>
      <c r="G22" s="257"/>
      <c r="H22" s="258"/>
      <c r="I22" s="244"/>
      <c r="J22" s="244"/>
      <c r="K22" s="244"/>
      <c r="L22" s="257"/>
      <c r="M22" s="258"/>
      <c r="N22" s="244"/>
      <c r="O22" s="244"/>
      <c r="P22" s="244"/>
      <c r="Q22" s="345"/>
    </row>
    <row r="23" spans="1:17" ht="24" customHeight="1">
      <c r="A23" s="200"/>
      <c r="B23" s="74"/>
      <c r="C23" s="509"/>
      <c r="D23" s="217"/>
      <c r="E23" s="74"/>
      <c r="F23" s="217"/>
      <c r="G23" s="257"/>
      <c r="H23" s="258"/>
      <c r="I23" s="244"/>
      <c r="J23" s="244"/>
      <c r="K23" s="244"/>
      <c r="L23" s="257"/>
      <c r="M23" s="258"/>
      <c r="N23" s="244"/>
      <c r="O23" s="244"/>
      <c r="P23" s="244"/>
      <c r="Q23" s="345"/>
    </row>
    <row r="24" spans="1:17" ht="24" customHeight="1">
      <c r="A24" s="199">
        <v>9</v>
      </c>
      <c r="B24" s="74" t="s">
        <v>202</v>
      </c>
      <c r="C24" s="318">
        <v>4865065</v>
      </c>
      <c r="D24" s="217" t="s">
        <v>12</v>
      </c>
      <c r="E24" s="202" t="s">
        <v>305</v>
      </c>
      <c r="F24" s="203">
        <v>100</v>
      </c>
      <c r="G24" s="257">
        <v>3437</v>
      </c>
      <c r="H24" s="258">
        <v>3437</v>
      </c>
      <c r="I24" s="244">
        <f aca="true" t="shared" si="6" ref="I24:I30">G24-H24</f>
        <v>0</v>
      </c>
      <c r="J24" s="244">
        <f aca="true" t="shared" si="7" ref="J24:J30">$F24*I24</f>
        <v>0</v>
      </c>
      <c r="K24" s="244">
        <f aca="true" t="shared" si="8" ref="K24:K30">J24/1000000</f>
        <v>0</v>
      </c>
      <c r="L24" s="257">
        <v>34489</v>
      </c>
      <c r="M24" s="258">
        <v>34489</v>
      </c>
      <c r="N24" s="244">
        <f aca="true" t="shared" si="9" ref="N24:N30">L24-M24</f>
        <v>0</v>
      </c>
      <c r="O24" s="244">
        <f aca="true" t="shared" si="10" ref="O24:O30">$F24*N24</f>
        <v>0</v>
      </c>
      <c r="P24" s="244">
        <f aca="true" t="shared" si="11" ref="P24:P30">O24/1000000</f>
        <v>0</v>
      </c>
      <c r="Q24" s="345"/>
    </row>
    <row r="25" spans="1:17" ht="24" customHeight="1">
      <c r="A25" s="199">
        <v>10</v>
      </c>
      <c r="B25" s="74" t="s">
        <v>203</v>
      </c>
      <c r="C25" s="318">
        <v>4902519</v>
      </c>
      <c r="D25" s="217" t="s">
        <v>12</v>
      </c>
      <c r="E25" s="202" t="s">
        <v>305</v>
      </c>
      <c r="F25" s="203">
        <v>37.5</v>
      </c>
      <c r="G25" s="257">
        <v>4207</v>
      </c>
      <c r="H25" s="258">
        <v>4362</v>
      </c>
      <c r="I25" s="244">
        <f t="shared" si="6"/>
        <v>-155</v>
      </c>
      <c r="J25" s="244">
        <f t="shared" si="7"/>
        <v>-5812.5</v>
      </c>
      <c r="K25" s="244">
        <f t="shared" si="8"/>
        <v>-0.0058125</v>
      </c>
      <c r="L25" s="257">
        <v>40157</v>
      </c>
      <c r="M25" s="258">
        <v>40166</v>
      </c>
      <c r="N25" s="244">
        <f t="shared" si="9"/>
        <v>-9</v>
      </c>
      <c r="O25" s="244">
        <f t="shared" si="10"/>
        <v>-337.5</v>
      </c>
      <c r="P25" s="244">
        <f t="shared" si="11"/>
        <v>-0.0003375</v>
      </c>
      <c r="Q25" s="345"/>
    </row>
    <row r="26" spans="1:17" ht="24" customHeight="1">
      <c r="A26" s="199">
        <v>11</v>
      </c>
      <c r="B26" s="74" t="s">
        <v>204</v>
      </c>
      <c r="C26" s="318">
        <v>4865067</v>
      </c>
      <c r="D26" s="217" t="s">
        <v>12</v>
      </c>
      <c r="E26" s="202" t="s">
        <v>305</v>
      </c>
      <c r="F26" s="203">
        <v>100</v>
      </c>
      <c r="G26" s="257">
        <v>79</v>
      </c>
      <c r="H26" s="258">
        <v>79</v>
      </c>
      <c r="I26" s="244">
        <f t="shared" si="6"/>
        <v>0</v>
      </c>
      <c r="J26" s="244">
        <f t="shared" si="7"/>
        <v>0</v>
      </c>
      <c r="K26" s="244">
        <f t="shared" si="8"/>
        <v>0</v>
      </c>
      <c r="L26" s="257">
        <v>1692</v>
      </c>
      <c r="M26" s="258">
        <v>1692</v>
      </c>
      <c r="N26" s="244">
        <f t="shared" si="9"/>
        <v>0</v>
      </c>
      <c r="O26" s="244">
        <f t="shared" si="10"/>
        <v>0</v>
      </c>
      <c r="P26" s="244">
        <f t="shared" si="11"/>
        <v>0</v>
      </c>
      <c r="Q26" s="345"/>
    </row>
    <row r="27" spans="1:17" ht="24" customHeight="1">
      <c r="A27" s="199">
        <v>12</v>
      </c>
      <c r="B27" s="74" t="s">
        <v>205</v>
      </c>
      <c r="C27" s="318">
        <v>4902562</v>
      </c>
      <c r="D27" s="217" t="s">
        <v>12</v>
      </c>
      <c r="E27" s="202" t="s">
        <v>305</v>
      </c>
      <c r="F27" s="203">
        <v>75</v>
      </c>
      <c r="G27" s="257">
        <v>4406</v>
      </c>
      <c r="H27" s="258">
        <v>4406</v>
      </c>
      <c r="I27" s="244">
        <f t="shared" si="6"/>
        <v>0</v>
      </c>
      <c r="J27" s="244">
        <f t="shared" si="7"/>
        <v>0</v>
      </c>
      <c r="K27" s="244">
        <f t="shared" si="8"/>
        <v>0</v>
      </c>
      <c r="L27" s="257">
        <v>60015</v>
      </c>
      <c r="M27" s="258">
        <v>59356</v>
      </c>
      <c r="N27" s="244">
        <f t="shared" si="9"/>
        <v>659</v>
      </c>
      <c r="O27" s="244">
        <f t="shared" si="10"/>
        <v>49425</v>
      </c>
      <c r="P27" s="244">
        <f t="shared" si="11"/>
        <v>0.049425</v>
      </c>
      <c r="Q27" s="353"/>
    </row>
    <row r="28" spans="1:17" ht="19.5" customHeight="1">
      <c r="A28" s="199">
        <v>13</v>
      </c>
      <c r="B28" s="74" t="s">
        <v>205</v>
      </c>
      <c r="C28" s="376">
        <v>4865081</v>
      </c>
      <c r="D28" s="594" t="s">
        <v>12</v>
      </c>
      <c r="E28" s="202" t="s">
        <v>305</v>
      </c>
      <c r="F28" s="595">
        <v>100</v>
      </c>
      <c r="G28" s="257">
        <v>0</v>
      </c>
      <c r="H28" s="258">
        <v>0</v>
      </c>
      <c r="I28" s="244">
        <f t="shared" si="6"/>
        <v>0</v>
      </c>
      <c r="J28" s="244">
        <f t="shared" si="7"/>
        <v>0</v>
      </c>
      <c r="K28" s="244">
        <f t="shared" si="8"/>
        <v>0</v>
      </c>
      <c r="L28" s="257">
        <v>27</v>
      </c>
      <c r="M28" s="258">
        <v>25</v>
      </c>
      <c r="N28" s="244">
        <f t="shared" si="9"/>
        <v>2</v>
      </c>
      <c r="O28" s="244">
        <f t="shared" si="10"/>
        <v>200</v>
      </c>
      <c r="P28" s="244">
        <f t="shared" si="11"/>
        <v>0.0002</v>
      </c>
      <c r="Q28" s="357"/>
    </row>
    <row r="29" spans="1:17" ht="24" customHeight="1">
      <c r="A29" s="199">
        <v>14</v>
      </c>
      <c r="B29" s="74" t="s">
        <v>206</v>
      </c>
      <c r="C29" s="318">
        <v>4902552</v>
      </c>
      <c r="D29" s="217" t="s">
        <v>12</v>
      </c>
      <c r="E29" s="202" t="s">
        <v>305</v>
      </c>
      <c r="F29" s="596">
        <v>75</v>
      </c>
      <c r="G29" s="257">
        <v>783</v>
      </c>
      <c r="H29" s="258">
        <v>783</v>
      </c>
      <c r="I29" s="244">
        <f t="shared" si="6"/>
        <v>0</v>
      </c>
      <c r="J29" s="244">
        <f t="shared" si="7"/>
        <v>0</v>
      </c>
      <c r="K29" s="244">
        <f t="shared" si="8"/>
        <v>0</v>
      </c>
      <c r="L29" s="257">
        <v>6165</v>
      </c>
      <c r="M29" s="258">
        <v>6165</v>
      </c>
      <c r="N29" s="244">
        <f t="shared" si="9"/>
        <v>0</v>
      </c>
      <c r="O29" s="244">
        <f t="shared" si="10"/>
        <v>0</v>
      </c>
      <c r="P29" s="244">
        <f t="shared" si="11"/>
        <v>0</v>
      </c>
      <c r="Q29" s="345"/>
    </row>
    <row r="30" spans="1:17" ht="24" customHeight="1">
      <c r="A30" s="199">
        <v>15</v>
      </c>
      <c r="B30" s="74" t="s">
        <v>206</v>
      </c>
      <c r="C30" s="318">
        <v>4865075</v>
      </c>
      <c r="D30" s="217" t="s">
        <v>12</v>
      </c>
      <c r="E30" s="202" t="s">
        <v>305</v>
      </c>
      <c r="F30" s="203">
        <v>100</v>
      </c>
      <c r="G30" s="257">
        <v>10285</v>
      </c>
      <c r="H30" s="258">
        <v>10283</v>
      </c>
      <c r="I30" s="244">
        <f t="shared" si="6"/>
        <v>2</v>
      </c>
      <c r="J30" s="244">
        <f t="shared" si="7"/>
        <v>200</v>
      </c>
      <c r="K30" s="244">
        <f t="shared" si="8"/>
        <v>0.0002</v>
      </c>
      <c r="L30" s="257">
        <v>7916</v>
      </c>
      <c r="M30" s="258">
        <v>7860</v>
      </c>
      <c r="N30" s="244">
        <f t="shared" si="9"/>
        <v>56</v>
      </c>
      <c r="O30" s="244">
        <f t="shared" si="10"/>
        <v>5600</v>
      </c>
      <c r="P30" s="244">
        <f t="shared" si="11"/>
        <v>0.0056</v>
      </c>
      <c r="Q30" s="352"/>
    </row>
    <row r="31" spans="1:17" ht="19.5" customHeight="1" thickBot="1">
      <c r="A31" s="58"/>
      <c r="B31" s="59"/>
      <c r="C31" s="60"/>
      <c r="D31" s="61"/>
      <c r="E31" s="62"/>
      <c r="F31" s="62"/>
      <c r="G31" s="63"/>
      <c r="H31" s="378"/>
      <c r="I31" s="378"/>
      <c r="J31" s="378"/>
      <c r="K31" s="510"/>
      <c r="L31" s="511"/>
      <c r="M31" s="378"/>
      <c r="N31" s="378"/>
      <c r="O31" s="378"/>
      <c r="P31" s="512"/>
      <c r="Q31" s="418"/>
    </row>
    <row r="32" spans="1:16" ht="13.5" thickTop="1">
      <c r="A32" s="57"/>
      <c r="B32" s="65"/>
      <c r="C32" s="50"/>
      <c r="D32" s="52"/>
      <c r="E32" s="51"/>
      <c r="F32" s="51"/>
      <c r="G32" s="66"/>
      <c r="H32" s="477"/>
      <c r="I32" s="305"/>
      <c r="J32" s="305"/>
      <c r="K32" s="502"/>
      <c r="L32" s="477"/>
      <c r="M32" s="477"/>
      <c r="N32" s="305"/>
      <c r="O32" s="305"/>
      <c r="P32" s="513"/>
    </row>
    <row r="33" spans="1:16" ht="12.75">
      <c r="A33" s="57"/>
      <c r="B33" s="65"/>
      <c r="C33" s="50"/>
      <c r="D33" s="52"/>
      <c r="E33" s="51"/>
      <c r="F33" s="51"/>
      <c r="G33" s="66"/>
      <c r="H33" s="477"/>
      <c r="I33" s="305"/>
      <c r="J33" s="305"/>
      <c r="K33" s="502"/>
      <c r="L33" s="477"/>
      <c r="M33" s="477"/>
      <c r="N33" s="305"/>
      <c r="O33" s="305"/>
      <c r="P33" s="513"/>
    </row>
    <row r="34" spans="1:16" ht="12.75">
      <c r="A34" s="477"/>
      <c r="B34" s="375"/>
      <c r="C34" s="375"/>
      <c r="D34" s="375"/>
      <c r="E34" s="375"/>
      <c r="F34" s="375"/>
      <c r="G34" s="375"/>
      <c r="H34" s="375"/>
      <c r="I34" s="375"/>
      <c r="J34" s="375"/>
      <c r="K34" s="514"/>
      <c r="L34" s="375"/>
      <c r="M34" s="375"/>
      <c r="N34" s="375"/>
      <c r="O34" s="375"/>
      <c r="P34" s="515"/>
    </row>
    <row r="35" spans="1:16" ht="20.25">
      <c r="A35" s="136"/>
      <c r="B35" s="506" t="s">
        <v>207</v>
      </c>
      <c r="C35" s="516"/>
      <c r="D35" s="516"/>
      <c r="E35" s="516"/>
      <c r="F35" s="516"/>
      <c r="G35" s="516"/>
      <c r="H35" s="516"/>
      <c r="I35" s="516"/>
      <c r="J35" s="516"/>
      <c r="K35" s="508">
        <f>SUM(K24:K31)</f>
        <v>-0.0056125</v>
      </c>
      <c r="L35" s="517"/>
      <c r="M35" s="517"/>
      <c r="N35" s="517"/>
      <c r="O35" s="517"/>
      <c r="P35" s="508">
        <f>SUM(P24:P31)</f>
        <v>0.0548875</v>
      </c>
    </row>
    <row r="36" spans="1:16" ht="20.25">
      <c r="A36" s="80"/>
      <c r="B36" s="506" t="s">
        <v>208</v>
      </c>
      <c r="C36" s="509"/>
      <c r="D36" s="509"/>
      <c r="E36" s="509"/>
      <c r="F36" s="509"/>
      <c r="G36" s="509"/>
      <c r="H36" s="509"/>
      <c r="I36" s="509"/>
      <c r="J36" s="509"/>
      <c r="K36" s="518">
        <f>K20</f>
        <v>-0.043120003000000004</v>
      </c>
      <c r="L36" s="517"/>
      <c r="M36" s="517"/>
      <c r="N36" s="517"/>
      <c r="O36" s="517"/>
      <c r="P36" s="518">
        <f>P20</f>
        <v>-0.07128000300000001</v>
      </c>
    </row>
    <row r="37" spans="1:16" ht="18">
      <c r="A37" s="80"/>
      <c r="B37" s="74"/>
      <c r="C37" s="77"/>
      <c r="D37" s="77"/>
      <c r="E37" s="77"/>
      <c r="F37" s="77"/>
      <c r="G37" s="77"/>
      <c r="H37" s="77"/>
      <c r="I37" s="77"/>
      <c r="J37" s="77"/>
      <c r="K37" s="519"/>
      <c r="L37" s="520"/>
      <c r="M37" s="520"/>
      <c r="N37" s="520"/>
      <c r="O37" s="520"/>
      <c r="P37" s="521"/>
    </row>
    <row r="38" spans="1:16" ht="3" customHeight="1">
      <c r="A38" s="80"/>
      <c r="B38" s="74"/>
      <c r="C38" s="77"/>
      <c r="D38" s="77"/>
      <c r="E38" s="77"/>
      <c r="F38" s="77"/>
      <c r="G38" s="77"/>
      <c r="H38" s="77"/>
      <c r="I38" s="77"/>
      <c r="J38" s="77"/>
      <c r="K38" s="519"/>
      <c r="L38" s="520"/>
      <c r="M38" s="520"/>
      <c r="N38" s="520"/>
      <c r="O38" s="520"/>
      <c r="P38" s="521"/>
    </row>
    <row r="39" spans="1:16" ht="23.25">
      <c r="A39" s="80"/>
      <c r="B39" s="302" t="s">
        <v>210</v>
      </c>
      <c r="C39" s="522"/>
      <c r="D39" s="3"/>
      <c r="E39" s="3"/>
      <c r="F39" s="3"/>
      <c r="G39" s="3"/>
      <c r="H39" s="3"/>
      <c r="I39" s="3"/>
      <c r="J39" s="3"/>
      <c r="K39" s="523">
        <f>SUM(K35:K38)</f>
        <v>-0.048732503</v>
      </c>
      <c r="L39" s="524"/>
      <c r="M39" s="524"/>
      <c r="N39" s="524"/>
      <c r="O39" s="524"/>
      <c r="P39" s="525">
        <f>SUM(P35:P38)</f>
        <v>-0.01639250300000001</v>
      </c>
    </row>
    <row r="40" ht="12.75">
      <c r="K40" s="526"/>
    </row>
    <row r="41" ht="13.5" thickBot="1">
      <c r="K41" s="526"/>
    </row>
    <row r="42" spans="1:17" ht="12.75">
      <c r="A42" s="424"/>
      <c r="B42" s="425"/>
      <c r="C42" s="425"/>
      <c r="D42" s="425"/>
      <c r="E42" s="425"/>
      <c r="F42" s="425"/>
      <c r="G42" s="425"/>
      <c r="H42" s="419"/>
      <c r="I42" s="419"/>
      <c r="J42" s="419"/>
      <c r="K42" s="419"/>
      <c r="L42" s="419"/>
      <c r="M42" s="419"/>
      <c r="N42" s="419"/>
      <c r="O42" s="419"/>
      <c r="P42" s="419"/>
      <c r="Q42" s="420"/>
    </row>
    <row r="43" spans="1:17" ht="23.25">
      <c r="A43" s="426" t="s">
        <v>286</v>
      </c>
      <c r="B43" s="427"/>
      <c r="C43" s="427"/>
      <c r="D43" s="427"/>
      <c r="E43" s="427"/>
      <c r="F43" s="427"/>
      <c r="G43" s="427"/>
      <c r="H43" s="368"/>
      <c r="I43" s="368"/>
      <c r="J43" s="368"/>
      <c r="K43" s="368"/>
      <c r="L43" s="368"/>
      <c r="M43" s="368"/>
      <c r="N43" s="368"/>
      <c r="O43" s="368"/>
      <c r="P43" s="368"/>
      <c r="Q43" s="421"/>
    </row>
    <row r="44" spans="1:17" ht="12.75">
      <c r="A44" s="428"/>
      <c r="B44" s="427"/>
      <c r="C44" s="427"/>
      <c r="D44" s="427"/>
      <c r="E44" s="427"/>
      <c r="F44" s="427"/>
      <c r="G44" s="427"/>
      <c r="H44" s="368"/>
      <c r="I44" s="368"/>
      <c r="J44" s="368"/>
      <c r="K44" s="368"/>
      <c r="L44" s="368"/>
      <c r="M44" s="368"/>
      <c r="N44" s="368"/>
      <c r="O44" s="368"/>
      <c r="P44" s="368"/>
      <c r="Q44" s="421"/>
    </row>
    <row r="45" spans="1:17" ht="18">
      <c r="A45" s="429"/>
      <c r="B45" s="430"/>
      <c r="C45" s="430"/>
      <c r="D45" s="430"/>
      <c r="E45" s="430"/>
      <c r="F45" s="430"/>
      <c r="G45" s="430"/>
      <c r="H45" s="368"/>
      <c r="I45" s="368"/>
      <c r="J45" s="417"/>
      <c r="K45" s="527" t="s">
        <v>298</v>
      </c>
      <c r="L45" s="368"/>
      <c r="M45" s="368"/>
      <c r="N45" s="368"/>
      <c r="O45" s="368"/>
      <c r="P45" s="527" t="s">
        <v>299</v>
      </c>
      <c r="Q45" s="421"/>
    </row>
    <row r="46" spans="1:17" ht="12.75">
      <c r="A46" s="432"/>
      <c r="B46" s="80"/>
      <c r="C46" s="80"/>
      <c r="D46" s="80"/>
      <c r="E46" s="80"/>
      <c r="F46" s="80"/>
      <c r="G46" s="80"/>
      <c r="H46" s="368"/>
      <c r="I46" s="368"/>
      <c r="J46" s="368"/>
      <c r="K46" s="368"/>
      <c r="L46" s="368"/>
      <c r="M46" s="368"/>
      <c r="N46" s="368"/>
      <c r="O46" s="368"/>
      <c r="P46" s="368"/>
      <c r="Q46" s="421"/>
    </row>
    <row r="47" spans="1:17" ht="12.75">
      <c r="A47" s="432"/>
      <c r="B47" s="80"/>
      <c r="C47" s="80"/>
      <c r="D47" s="80"/>
      <c r="E47" s="80"/>
      <c r="F47" s="80"/>
      <c r="G47" s="80"/>
      <c r="H47" s="368"/>
      <c r="I47" s="368"/>
      <c r="J47" s="368"/>
      <c r="K47" s="368"/>
      <c r="L47" s="368"/>
      <c r="M47" s="368"/>
      <c r="N47" s="368"/>
      <c r="O47" s="368"/>
      <c r="P47" s="368"/>
      <c r="Q47" s="421"/>
    </row>
    <row r="48" spans="1:17" ht="23.25">
      <c r="A48" s="426" t="s">
        <v>289</v>
      </c>
      <c r="B48" s="434"/>
      <c r="C48" s="434"/>
      <c r="D48" s="435"/>
      <c r="E48" s="435"/>
      <c r="F48" s="436"/>
      <c r="G48" s="435"/>
      <c r="H48" s="368"/>
      <c r="I48" s="368"/>
      <c r="J48" s="368"/>
      <c r="K48" s="528">
        <f>K39</f>
        <v>-0.048732503</v>
      </c>
      <c r="L48" s="430" t="s">
        <v>287</v>
      </c>
      <c r="M48" s="368"/>
      <c r="N48" s="368"/>
      <c r="O48" s="368"/>
      <c r="P48" s="528">
        <f>P39</f>
        <v>-0.01639250300000001</v>
      </c>
      <c r="Q48" s="829" t="s">
        <v>287</v>
      </c>
    </row>
    <row r="49" spans="1:17" ht="23.25">
      <c r="A49" s="529"/>
      <c r="B49" s="440"/>
      <c r="C49" s="440"/>
      <c r="D49" s="427"/>
      <c r="E49" s="427"/>
      <c r="F49" s="441"/>
      <c r="G49" s="427"/>
      <c r="H49" s="368"/>
      <c r="I49" s="368"/>
      <c r="J49" s="368"/>
      <c r="K49" s="524"/>
      <c r="L49" s="489"/>
      <c r="M49" s="368"/>
      <c r="N49" s="368"/>
      <c r="O49" s="368"/>
      <c r="P49" s="524"/>
      <c r="Q49" s="830"/>
    </row>
    <row r="50" spans="1:17" ht="23.25">
      <c r="A50" s="530" t="s">
        <v>288</v>
      </c>
      <c r="B50" s="37"/>
      <c r="C50" s="37"/>
      <c r="D50" s="427"/>
      <c r="E50" s="427"/>
      <c r="F50" s="444"/>
      <c r="G50" s="435"/>
      <c r="H50" s="368"/>
      <c r="I50" s="368"/>
      <c r="J50" s="368"/>
      <c r="K50" s="528">
        <f>'STEPPED UP GENCO'!K67</f>
        <v>-0.053809669000000004</v>
      </c>
      <c r="L50" s="430" t="s">
        <v>287</v>
      </c>
      <c r="M50" s="368"/>
      <c r="N50" s="368"/>
      <c r="O50" s="368"/>
      <c r="P50" s="528">
        <f>'STEPPED UP GENCO'!P67</f>
        <v>0</v>
      </c>
      <c r="Q50" s="829" t="s">
        <v>287</v>
      </c>
    </row>
    <row r="51" spans="1:17" ht="6.75" customHeight="1">
      <c r="A51" s="445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421"/>
    </row>
    <row r="52" spans="1:17" ht="6.75" customHeight="1">
      <c r="A52" s="445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421"/>
    </row>
    <row r="53" spans="1:17" ht="6.75" customHeight="1">
      <c r="A53" s="445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421"/>
    </row>
    <row r="54" spans="1:17" ht="26.25" customHeight="1">
      <c r="A54" s="445"/>
      <c r="B54" s="368"/>
      <c r="C54" s="368"/>
      <c r="D54" s="368"/>
      <c r="E54" s="368"/>
      <c r="F54" s="368"/>
      <c r="G54" s="368"/>
      <c r="H54" s="434"/>
      <c r="I54" s="434"/>
      <c r="J54" s="531" t="s">
        <v>290</v>
      </c>
      <c r="K54" s="528">
        <f>SUM(K48:K53)</f>
        <v>-0.10254217200000001</v>
      </c>
      <c r="L54" s="532" t="s">
        <v>287</v>
      </c>
      <c r="M54" s="225"/>
      <c r="N54" s="225"/>
      <c r="O54" s="225"/>
      <c r="P54" s="528">
        <f>SUM(P48:P53)</f>
        <v>-0.01639250300000001</v>
      </c>
      <c r="Q54" s="831" t="s">
        <v>287</v>
      </c>
    </row>
    <row r="55" spans="1:17" ht="3" customHeight="1" thickBot="1">
      <c r="A55" s="446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3">
      <selection activeCell="A7" sqref="A7:Q19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555" t="s">
        <v>214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</row>
    <row r="2" spans="1:17" ht="12.75">
      <c r="A2" s="557" t="s">
        <v>215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833" t="str">
        <f>NDPL!Q1</f>
        <v>NOVEMBER-2022</v>
      </c>
      <c r="Q2" s="833"/>
    </row>
    <row r="3" spans="1:17" ht="12.75">
      <c r="A3" s="557" t="s">
        <v>406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</row>
    <row r="4" spans="1:17" ht="13.5" thickBot="1">
      <c r="A4" s="556"/>
      <c r="B4" s="556"/>
      <c r="C4" s="556"/>
      <c r="D4" s="556"/>
      <c r="E4" s="556"/>
      <c r="F4" s="556"/>
      <c r="G4" s="558"/>
      <c r="H4" s="558"/>
      <c r="I4" s="559" t="s">
        <v>353</v>
      </c>
      <c r="J4" s="558"/>
      <c r="K4" s="558"/>
      <c r="L4" s="558"/>
      <c r="M4" s="558"/>
      <c r="N4" s="559" t="s">
        <v>354</v>
      </c>
      <c r="O4" s="558"/>
      <c r="P4" s="558"/>
      <c r="Q4" s="556"/>
    </row>
    <row r="5" spans="1:17" s="614" customFormat="1" ht="46.5" thickBot="1" thickTop="1">
      <c r="A5" s="610" t="s">
        <v>8</v>
      </c>
      <c r="B5" s="612" t="s">
        <v>9</v>
      </c>
      <c r="C5" s="611" t="s">
        <v>1</v>
      </c>
      <c r="D5" s="611" t="s">
        <v>2</v>
      </c>
      <c r="E5" s="611" t="s">
        <v>3</v>
      </c>
      <c r="F5" s="611" t="s">
        <v>10</v>
      </c>
      <c r="G5" s="610" t="str">
        <f>NDPL!G5</f>
        <v>FINAL READING 30/11/2022</v>
      </c>
      <c r="H5" s="611" t="str">
        <f>NDPL!H5</f>
        <v>INTIAL READING 01/11/2022</v>
      </c>
      <c r="I5" s="611" t="s">
        <v>4</v>
      </c>
      <c r="J5" s="611" t="s">
        <v>5</v>
      </c>
      <c r="K5" s="611" t="s">
        <v>6</v>
      </c>
      <c r="L5" s="610" t="str">
        <f>NDPL!G5</f>
        <v>FINAL READING 30/11/2022</v>
      </c>
      <c r="M5" s="611" t="str">
        <f>NDPL!H5</f>
        <v>INTIAL READING 01/11/2022</v>
      </c>
      <c r="N5" s="611" t="s">
        <v>4</v>
      </c>
      <c r="O5" s="611" t="s">
        <v>5</v>
      </c>
      <c r="P5" s="611" t="s">
        <v>6</v>
      </c>
      <c r="Q5" s="613" t="s">
        <v>270</v>
      </c>
    </row>
    <row r="6" spans="1:17" ht="14.25" thickBot="1" thickTop="1">
      <c r="A6" s="556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</row>
    <row r="7" spans="1:17" ht="13.5" thickTop="1">
      <c r="A7" s="560" t="s">
        <v>405</v>
      </c>
      <c r="B7" s="561"/>
      <c r="C7" s="562"/>
      <c r="D7" s="562"/>
      <c r="E7" s="562"/>
      <c r="F7" s="562"/>
      <c r="G7" s="563"/>
      <c r="H7" s="564"/>
      <c r="I7" s="564"/>
      <c r="J7" s="564"/>
      <c r="K7" s="565"/>
      <c r="L7" s="566"/>
      <c r="M7" s="562"/>
      <c r="N7" s="564"/>
      <c r="O7" s="564"/>
      <c r="P7" s="567"/>
      <c r="Q7" s="568"/>
    </row>
    <row r="8" spans="1:17" ht="12.75">
      <c r="A8" s="569" t="s">
        <v>196</v>
      </c>
      <c r="B8" s="558"/>
      <c r="C8" s="558"/>
      <c r="D8" s="558"/>
      <c r="E8" s="558"/>
      <c r="F8" s="558"/>
      <c r="G8" s="570"/>
      <c r="H8" s="571"/>
      <c r="I8" s="572"/>
      <c r="J8" s="572"/>
      <c r="K8" s="573"/>
      <c r="L8" s="574"/>
      <c r="M8" s="572"/>
      <c r="N8" s="572"/>
      <c r="O8" s="572"/>
      <c r="P8" s="575"/>
      <c r="Q8" s="366"/>
    </row>
    <row r="9" spans="1:17" ht="12.75">
      <c r="A9" s="576" t="s">
        <v>407</v>
      </c>
      <c r="B9" s="558"/>
      <c r="C9" s="558"/>
      <c r="D9" s="558"/>
      <c r="E9" s="558"/>
      <c r="F9" s="558"/>
      <c r="G9" s="570"/>
      <c r="H9" s="571"/>
      <c r="I9" s="572"/>
      <c r="J9" s="572"/>
      <c r="K9" s="573"/>
      <c r="L9" s="574"/>
      <c r="M9" s="572"/>
      <c r="N9" s="572"/>
      <c r="O9" s="572"/>
      <c r="P9" s="575"/>
      <c r="Q9" s="366"/>
    </row>
    <row r="10" spans="1:17" s="341" customFormat="1" ht="12.75">
      <c r="A10" s="577">
        <v>1</v>
      </c>
      <c r="B10" s="627" t="s">
        <v>429</v>
      </c>
      <c r="C10" s="819">
        <v>4864952</v>
      </c>
      <c r="D10" s="787" t="s">
        <v>12</v>
      </c>
      <c r="E10" s="608" t="s">
        <v>305</v>
      </c>
      <c r="F10" s="819">
        <v>625</v>
      </c>
      <c r="G10" s="577">
        <v>991954</v>
      </c>
      <c r="H10" s="44">
        <v>991898</v>
      </c>
      <c r="I10" s="44">
        <f>G10-H10</f>
        <v>56</v>
      </c>
      <c r="J10" s="44">
        <f>$F10*I10</f>
        <v>35000</v>
      </c>
      <c r="K10" s="44">
        <f>J10/1000000</f>
        <v>0.035</v>
      </c>
      <c r="L10" s="577">
        <v>512</v>
      </c>
      <c r="M10" s="44">
        <v>507</v>
      </c>
      <c r="N10" s="44">
        <f>L10-M10</f>
        <v>5</v>
      </c>
      <c r="O10" s="44">
        <f>$F10*N10</f>
        <v>3125</v>
      </c>
      <c r="P10" s="44">
        <f>O10/1000000</f>
        <v>0.003125</v>
      </c>
      <c r="Q10" s="366"/>
    </row>
    <row r="11" spans="1:17" s="341" customFormat="1" ht="12.75">
      <c r="A11" s="577">
        <v>2</v>
      </c>
      <c r="B11" s="627" t="s">
        <v>430</v>
      </c>
      <c r="C11" s="819">
        <v>4865039</v>
      </c>
      <c r="D11" s="787" t="s">
        <v>12</v>
      </c>
      <c r="E11" s="608" t="s">
        <v>305</v>
      </c>
      <c r="F11" s="819">
        <v>500</v>
      </c>
      <c r="G11" s="577">
        <v>999784</v>
      </c>
      <c r="H11" s="44">
        <v>999823</v>
      </c>
      <c r="I11" s="44">
        <f>G11-H11</f>
        <v>-39</v>
      </c>
      <c r="J11" s="44">
        <f>$F11*I11</f>
        <v>-19500</v>
      </c>
      <c r="K11" s="44">
        <f>J11/1000000</f>
        <v>-0.0195</v>
      </c>
      <c r="L11" s="577">
        <v>213</v>
      </c>
      <c r="M11" s="44">
        <v>214</v>
      </c>
      <c r="N11" s="44">
        <f>L11-M11</f>
        <v>-1</v>
      </c>
      <c r="O11" s="44">
        <f>$F11*N11</f>
        <v>-500</v>
      </c>
      <c r="P11" s="44">
        <f>O11/1000000</f>
        <v>-0.0005</v>
      </c>
      <c r="Q11" s="366"/>
    </row>
    <row r="12" spans="1:17" s="341" customFormat="1" ht="12.75">
      <c r="A12" s="569" t="s">
        <v>110</v>
      </c>
      <c r="B12" s="569"/>
      <c r="C12" s="819"/>
      <c r="D12" s="787"/>
      <c r="E12" s="608"/>
      <c r="F12" s="819"/>
      <c r="G12" s="577"/>
      <c r="H12" s="44"/>
      <c r="I12" s="44"/>
      <c r="J12" s="44"/>
      <c r="K12" s="44"/>
      <c r="L12" s="577"/>
      <c r="M12" s="44"/>
      <c r="N12" s="44"/>
      <c r="O12" s="44"/>
      <c r="P12" s="44"/>
      <c r="Q12" s="366"/>
    </row>
    <row r="13" spans="1:17" s="341" customFormat="1" ht="12.75">
      <c r="A13" s="577">
        <v>1</v>
      </c>
      <c r="B13" s="627" t="s">
        <v>429</v>
      </c>
      <c r="C13" s="819">
        <v>4864994</v>
      </c>
      <c r="D13" s="787" t="s">
        <v>12</v>
      </c>
      <c r="E13" s="608" t="s">
        <v>305</v>
      </c>
      <c r="F13" s="819">
        <v>800</v>
      </c>
      <c r="G13" s="577">
        <v>757</v>
      </c>
      <c r="H13" s="44">
        <v>350</v>
      </c>
      <c r="I13" s="44">
        <f>G13-H13</f>
        <v>407</v>
      </c>
      <c r="J13" s="44">
        <f>$F13*I13</f>
        <v>325600</v>
      </c>
      <c r="K13" s="44">
        <f>J13/1000000</f>
        <v>0.3256</v>
      </c>
      <c r="L13" s="577">
        <v>549</v>
      </c>
      <c r="M13" s="44">
        <v>549</v>
      </c>
      <c r="N13" s="44">
        <f>L13-M13</f>
        <v>0</v>
      </c>
      <c r="O13" s="44">
        <f>$F13*N13</f>
        <v>0</v>
      </c>
      <c r="P13" s="44">
        <f>O13/1000000</f>
        <v>0</v>
      </c>
      <c r="Q13" s="690"/>
    </row>
    <row r="14" spans="1:17" s="341" customFormat="1" ht="12.75">
      <c r="A14" s="569" t="s">
        <v>445</v>
      </c>
      <c r="B14" s="569"/>
      <c r="C14" s="819"/>
      <c r="D14" s="787"/>
      <c r="E14" s="608"/>
      <c r="F14" s="819"/>
      <c r="G14" s="577"/>
      <c r="H14" s="44"/>
      <c r="I14" s="44"/>
      <c r="J14" s="44"/>
      <c r="K14" s="44"/>
      <c r="L14" s="577"/>
      <c r="M14" s="44"/>
      <c r="N14" s="44"/>
      <c r="O14" s="44"/>
      <c r="P14" s="44"/>
      <c r="Q14" s="366"/>
    </row>
    <row r="15" spans="1:17" s="341" customFormat="1" ht="12.75">
      <c r="A15" s="577">
        <v>1</v>
      </c>
      <c r="B15" s="627" t="s">
        <v>436</v>
      </c>
      <c r="C15" s="832" t="s">
        <v>444</v>
      </c>
      <c r="D15" s="787" t="s">
        <v>442</v>
      </c>
      <c r="E15" s="608" t="s">
        <v>305</v>
      </c>
      <c r="F15" s="819">
        <v>-1</v>
      </c>
      <c r="G15" s="577">
        <v>68480</v>
      </c>
      <c r="H15" s="44">
        <v>68380</v>
      </c>
      <c r="I15" s="44">
        <f>G15-H15</f>
        <v>100</v>
      </c>
      <c r="J15" s="44">
        <f>$F15*I15</f>
        <v>-100</v>
      </c>
      <c r="K15" s="44">
        <f>J15/1000000</f>
        <v>-0.0001</v>
      </c>
      <c r="L15" s="577">
        <v>338560</v>
      </c>
      <c r="M15" s="44">
        <v>331720</v>
      </c>
      <c r="N15" s="44">
        <f>L15-M15</f>
        <v>6840</v>
      </c>
      <c r="O15" s="44">
        <f>$F15*N15</f>
        <v>-6840</v>
      </c>
      <c r="P15" s="44">
        <f>O15/1000000</f>
        <v>-0.00684</v>
      </c>
      <c r="Q15" s="788"/>
    </row>
    <row r="16" spans="1:17" s="341" customFormat="1" ht="12.75">
      <c r="A16" s="577">
        <v>2</v>
      </c>
      <c r="B16" s="627" t="s">
        <v>437</v>
      </c>
      <c r="C16" s="832" t="s">
        <v>441</v>
      </c>
      <c r="D16" s="787" t="s">
        <v>442</v>
      </c>
      <c r="E16" s="608" t="s">
        <v>305</v>
      </c>
      <c r="F16" s="819">
        <v>-1</v>
      </c>
      <c r="G16" s="577">
        <v>39430</v>
      </c>
      <c r="H16" s="44">
        <v>39060</v>
      </c>
      <c r="I16" s="44">
        <f>G16-H16</f>
        <v>370</v>
      </c>
      <c r="J16" s="44">
        <f>$F16*I16</f>
        <v>-370</v>
      </c>
      <c r="K16" s="44">
        <f>J16/1000000</f>
        <v>-0.00037</v>
      </c>
      <c r="L16" s="577">
        <v>556129</v>
      </c>
      <c r="M16" s="44">
        <v>547929</v>
      </c>
      <c r="N16" s="44">
        <f>L16-M16</f>
        <v>8200</v>
      </c>
      <c r="O16" s="44">
        <f>$F16*N16</f>
        <v>-8200</v>
      </c>
      <c r="P16" s="44">
        <f>O16/1000000</f>
        <v>-0.0082</v>
      </c>
      <c r="Q16" s="788"/>
    </row>
    <row r="17" spans="1:17" s="341" customFormat="1" ht="12.75">
      <c r="A17" s="577">
        <v>3</v>
      </c>
      <c r="B17" s="627" t="s">
        <v>438</v>
      </c>
      <c r="C17" s="832" t="s">
        <v>443</v>
      </c>
      <c r="D17" s="787" t="s">
        <v>442</v>
      </c>
      <c r="E17" s="608" t="s">
        <v>305</v>
      </c>
      <c r="F17" s="819">
        <v>-1</v>
      </c>
      <c r="G17" s="577">
        <v>234100</v>
      </c>
      <c r="H17" s="44">
        <v>231200</v>
      </c>
      <c r="I17" s="44">
        <f>G17-H17</f>
        <v>2900</v>
      </c>
      <c r="J17" s="44">
        <f>$F17*I17</f>
        <v>-2900</v>
      </c>
      <c r="K17" s="44">
        <f>J17/1000000</f>
        <v>-0.0029</v>
      </c>
      <c r="L17" s="577">
        <v>1761699</v>
      </c>
      <c r="M17" s="44">
        <v>1709100</v>
      </c>
      <c r="N17" s="44">
        <f>L17-M17</f>
        <v>52599</v>
      </c>
      <c r="O17" s="44">
        <f>$F17*N17</f>
        <v>-52599</v>
      </c>
      <c r="P17" s="44">
        <f>O17/1000000</f>
        <v>-0.052599</v>
      </c>
      <c r="Q17" s="788"/>
    </row>
    <row r="18" spans="1:17" s="341" customFormat="1" ht="15">
      <c r="A18" s="577"/>
      <c r="B18" s="627"/>
      <c r="C18" s="819"/>
      <c r="D18" s="787"/>
      <c r="E18" s="608"/>
      <c r="F18" s="819"/>
      <c r="G18" s="257"/>
      <c r="H18" s="258"/>
      <c r="I18" s="572"/>
      <c r="J18" s="572"/>
      <c r="K18" s="609"/>
      <c r="L18" s="257"/>
      <c r="M18" s="258"/>
      <c r="N18" s="572"/>
      <c r="O18" s="572"/>
      <c r="P18" s="575"/>
      <c r="Q18" s="366"/>
    </row>
    <row r="19" spans="1:18" s="15" customFormat="1" ht="13.5" thickBot="1">
      <c r="A19" s="578"/>
      <c r="B19" s="579" t="s">
        <v>208</v>
      </c>
      <c r="C19" s="580"/>
      <c r="D19" s="581"/>
      <c r="E19" s="580"/>
      <c r="F19" s="582"/>
      <c r="G19" s="583"/>
      <c r="H19" s="584"/>
      <c r="I19" s="584"/>
      <c r="J19" s="584"/>
      <c r="K19" s="585">
        <f>SUM(K10:K18)</f>
        <v>0.33773000000000003</v>
      </c>
      <c r="L19" s="583"/>
      <c r="M19" s="584"/>
      <c r="N19" s="584"/>
      <c r="O19" s="584"/>
      <c r="P19" s="585">
        <f>SUM(P10:P18)</f>
        <v>-0.065014</v>
      </c>
      <c r="Q19" s="586"/>
      <c r="R19"/>
    </row>
    <row r="21" spans="1:16" ht="12.75">
      <c r="A21" s="91" t="s">
        <v>288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f>'STEPPED UP GENCO'!K68</f>
        <v>0.0038603741000000002</v>
      </c>
      <c r="P21" s="91">
        <f>'STEPPED UP GENCO'!P68</f>
        <v>0</v>
      </c>
    </row>
    <row r="22" spans="1:10" ht="12.75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6" ht="12.75">
      <c r="A23" s="91" t="s">
        <v>435</v>
      </c>
      <c r="B23" s="91"/>
      <c r="C23" s="91"/>
      <c r="D23" s="91"/>
      <c r="E23" s="91"/>
      <c r="F23" s="91"/>
      <c r="G23" s="91"/>
      <c r="H23" s="91"/>
      <c r="I23" s="91"/>
      <c r="J23" s="91"/>
      <c r="K23" s="628">
        <f>SUM(K19:K21)</f>
        <v>0.34159037410000004</v>
      </c>
      <c r="P23" s="628">
        <f>SUM(P19:P21)</f>
        <v>-0.065014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7" zoomScaleNormal="85" zoomScaleSheetLayoutView="67" zoomScalePageLayoutView="0" workbookViewId="0" topLeftCell="A10">
      <selection activeCell="G33" sqref="G33"/>
    </sheetView>
  </sheetViews>
  <sheetFormatPr defaultColWidth="9.140625" defaultRowHeight="12.75"/>
  <cols>
    <col min="1" max="1" width="5.140625" style="341" customWidth="1"/>
    <col min="2" max="2" width="36.8515625" style="341" customWidth="1"/>
    <col min="3" max="3" width="14.8515625" style="341" bestFit="1" customWidth="1"/>
    <col min="4" max="4" width="9.8515625" style="341" customWidth="1"/>
    <col min="5" max="5" width="16.8515625" style="341" customWidth="1"/>
    <col min="6" max="6" width="11.421875" style="341" customWidth="1"/>
    <col min="7" max="7" width="13.421875" style="341" customWidth="1"/>
    <col min="8" max="8" width="13.8515625" style="341" customWidth="1"/>
    <col min="9" max="9" width="11.00390625" style="341" customWidth="1"/>
    <col min="10" max="10" width="11.28125" style="341" customWidth="1"/>
    <col min="11" max="11" width="15.28125" style="341" customWidth="1"/>
    <col min="12" max="12" width="14.00390625" style="341" customWidth="1"/>
    <col min="13" max="13" width="13.00390625" style="341" customWidth="1"/>
    <col min="14" max="14" width="11.140625" style="341" customWidth="1"/>
    <col min="15" max="15" width="13.00390625" style="341" customWidth="1"/>
    <col min="16" max="16" width="14.7109375" style="341" customWidth="1"/>
    <col min="17" max="17" width="20.00390625" style="341" customWidth="1"/>
    <col min="18" max="16384" width="9.140625" style="341" customWidth="1"/>
  </cols>
  <sheetData>
    <row r="1" ht="26.25">
      <c r="A1" s="1" t="s">
        <v>214</v>
      </c>
    </row>
    <row r="2" spans="1:17" ht="16.5" customHeight="1">
      <c r="A2" s="230" t="s">
        <v>215</v>
      </c>
      <c r="P2" s="533" t="str">
        <f>NDPL!Q1</f>
        <v>NOVEMBER-2022</v>
      </c>
      <c r="Q2" s="534"/>
    </row>
    <row r="3" spans="1:8" ht="23.25">
      <c r="A3" s="150" t="s">
        <v>259</v>
      </c>
      <c r="H3" s="401"/>
    </row>
    <row r="4" spans="1:16" ht="24" thickBot="1">
      <c r="A4" s="3"/>
      <c r="G4" s="368"/>
      <c r="H4" s="368"/>
      <c r="I4" s="38" t="s">
        <v>353</v>
      </c>
      <c r="J4" s="368"/>
      <c r="K4" s="368"/>
      <c r="L4" s="368"/>
      <c r="M4" s="368"/>
      <c r="N4" s="38" t="s">
        <v>354</v>
      </c>
      <c r="O4" s="368"/>
      <c r="P4" s="368"/>
    </row>
    <row r="5" spans="1:17" ht="43.5" customHeight="1" thickBot="1" thickTop="1">
      <c r="A5" s="402" t="s">
        <v>8</v>
      </c>
      <c r="B5" s="386" t="s">
        <v>9</v>
      </c>
      <c r="C5" s="387" t="s">
        <v>1</v>
      </c>
      <c r="D5" s="387" t="s">
        <v>2</v>
      </c>
      <c r="E5" s="387" t="s">
        <v>3</v>
      </c>
      <c r="F5" s="387" t="s">
        <v>10</v>
      </c>
      <c r="G5" s="385" t="str">
        <f>NDPL!G5</f>
        <v>FINAL READING 30/11/2022</v>
      </c>
      <c r="H5" s="387" t="str">
        <f>NDPL!H5</f>
        <v>INTIAL READING 01/11/2022</v>
      </c>
      <c r="I5" s="387" t="s">
        <v>4</v>
      </c>
      <c r="J5" s="387" t="s">
        <v>5</v>
      </c>
      <c r="K5" s="403" t="s">
        <v>6</v>
      </c>
      <c r="L5" s="385" t="str">
        <f>NDPL!G5</f>
        <v>FINAL READING 30/11/2022</v>
      </c>
      <c r="M5" s="387" t="str">
        <f>NDPL!H5</f>
        <v>INTIAL READING 01/11/2022</v>
      </c>
      <c r="N5" s="387" t="s">
        <v>4</v>
      </c>
      <c r="O5" s="387" t="s">
        <v>5</v>
      </c>
      <c r="P5" s="403" t="s">
        <v>6</v>
      </c>
      <c r="Q5" s="403" t="s">
        <v>270</v>
      </c>
    </row>
    <row r="6" ht="14.25" thickBot="1" thickTop="1"/>
    <row r="7" spans="1:17" ht="19.5" customHeight="1" thickTop="1">
      <c r="A7" s="218"/>
      <c r="B7" s="219" t="s">
        <v>229</v>
      </c>
      <c r="C7" s="220"/>
      <c r="D7" s="220"/>
      <c r="E7" s="220"/>
      <c r="F7" s="221"/>
      <c r="G7" s="81"/>
      <c r="H7" s="76"/>
      <c r="I7" s="76"/>
      <c r="J7" s="76"/>
      <c r="K7" s="79"/>
      <c r="L7" s="82"/>
      <c r="M7" s="350"/>
      <c r="N7" s="350"/>
      <c r="O7" s="350"/>
      <c r="P7" s="459"/>
      <c r="Q7" s="408"/>
    </row>
    <row r="8" spans="1:17" ht="19.5" customHeight="1">
      <c r="A8" s="199"/>
      <c r="B8" s="222" t="s">
        <v>230</v>
      </c>
      <c r="C8" s="223"/>
      <c r="D8" s="223"/>
      <c r="E8" s="223"/>
      <c r="F8" s="224"/>
      <c r="G8" s="31"/>
      <c r="H8" s="36"/>
      <c r="I8" s="36"/>
      <c r="J8" s="36"/>
      <c r="K8" s="35"/>
      <c r="L8" s="83"/>
      <c r="M8" s="368"/>
      <c r="N8" s="368"/>
      <c r="O8" s="368"/>
      <c r="P8" s="535"/>
      <c r="Q8" s="345"/>
    </row>
    <row r="9" spans="1:17" ht="19.5" customHeight="1">
      <c r="A9" s="199">
        <v>1</v>
      </c>
      <c r="B9" s="225" t="s">
        <v>231</v>
      </c>
      <c r="C9" s="223">
        <v>4865155</v>
      </c>
      <c r="D9" s="209" t="s">
        <v>12</v>
      </c>
      <c r="E9" s="80" t="s">
        <v>305</v>
      </c>
      <c r="F9" s="224">
        <v>500</v>
      </c>
      <c r="G9" s="257">
        <v>995462</v>
      </c>
      <c r="H9" s="258">
        <v>995751</v>
      </c>
      <c r="I9" s="244">
        <f>G9-H9</f>
        <v>-289</v>
      </c>
      <c r="J9" s="244">
        <f>$F9*I9</f>
        <v>-144500</v>
      </c>
      <c r="K9" s="244">
        <f>J9/1000000</f>
        <v>-0.1445</v>
      </c>
      <c r="L9" s="257">
        <v>999651</v>
      </c>
      <c r="M9" s="258">
        <v>999659</v>
      </c>
      <c r="N9" s="244">
        <f>L9-M9</f>
        <v>-8</v>
      </c>
      <c r="O9" s="244">
        <f>$F9*N9</f>
        <v>-4000</v>
      </c>
      <c r="P9" s="244">
        <f>O9/1000000</f>
        <v>-0.004</v>
      </c>
      <c r="Q9" s="353"/>
    </row>
    <row r="10" spans="1:17" ht="19.5" customHeight="1">
      <c r="A10" s="199">
        <v>2</v>
      </c>
      <c r="B10" s="225" t="s">
        <v>232</v>
      </c>
      <c r="C10" s="223">
        <v>4864794</v>
      </c>
      <c r="D10" s="209" t="s">
        <v>12</v>
      </c>
      <c r="E10" s="80" t="s">
        <v>305</v>
      </c>
      <c r="F10" s="224">
        <v>100</v>
      </c>
      <c r="G10" s="257">
        <v>27629</v>
      </c>
      <c r="H10" s="258">
        <v>28548</v>
      </c>
      <c r="I10" s="244">
        <f>G10-H10</f>
        <v>-919</v>
      </c>
      <c r="J10" s="244">
        <f>$F10*I10</f>
        <v>-91900</v>
      </c>
      <c r="K10" s="244">
        <f>J10/1000000</f>
        <v>-0.0919</v>
      </c>
      <c r="L10" s="257">
        <v>992331</v>
      </c>
      <c r="M10" s="258">
        <v>992334</v>
      </c>
      <c r="N10" s="244">
        <f>L10-M10</f>
        <v>-3</v>
      </c>
      <c r="O10" s="244">
        <f>$F10*N10</f>
        <v>-300</v>
      </c>
      <c r="P10" s="244">
        <f>O10/1000000</f>
        <v>-0.0003</v>
      </c>
      <c r="Q10" s="345"/>
    </row>
    <row r="11" spans="1:17" ht="19.5" customHeight="1">
      <c r="A11" s="199">
        <v>3</v>
      </c>
      <c r="B11" s="225" t="s">
        <v>233</v>
      </c>
      <c r="C11" s="223">
        <v>4865100</v>
      </c>
      <c r="D11" s="209" t="s">
        <v>12</v>
      </c>
      <c r="E11" s="80" t="s">
        <v>305</v>
      </c>
      <c r="F11" s="224">
        <v>833.333</v>
      </c>
      <c r="G11" s="257">
        <v>18</v>
      </c>
      <c r="H11" s="258">
        <v>21</v>
      </c>
      <c r="I11" s="244">
        <f>G11-H11</f>
        <v>-3</v>
      </c>
      <c r="J11" s="244">
        <f>$F11*I11</f>
        <v>-2499.999</v>
      </c>
      <c r="K11" s="244">
        <f>J11/1000000</f>
        <v>-0.0024999989999999997</v>
      </c>
      <c r="L11" s="257">
        <v>999999</v>
      </c>
      <c r="M11" s="258">
        <v>1000000</v>
      </c>
      <c r="N11" s="244">
        <f>L11-M11</f>
        <v>-1</v>
      </c>
      <c r="O11" s="244">
        <f>$F11*N11</f>
        <v>-833.333</v>
      </c>
      <c r="P11" s="244">
        <f>O11/1000000</f>
        <v>-0.000833333</v>
      </c>
      <c r="Q11" s="345"/>
    </row>
    <row r="12" spans="1:17" ht="19.5" customHeight="1">
      <c r="A12" s="199">
        <v>4</v>
      </c>
      <c r="B12" s="225" t="s">
        <v>234</v>
      </c>
      <c r="C12" s="223">
        <v>4864863</v>
      </c>
      <c r="D12" s="209" t="s">
        <v>12</v>
      </c>
      <c r="E12" s="80" t="s">
        <v>305</v>
      </c>
      <c r="F12" s="545">
        <v>937.5</v>
      </c>
      <c r="G12" s="257">
        <v>997569</v>
      </c>
      <c r="H12" s="258">
        <v>997499</v>
      </c>
      <c r="I12" s="244">
        <f>G12-H12</f>
        <v>70</v>
      </c>
      <c r="J12" s="244">
        <f>$F12*I12</f>
        <v>65625</v>
      </c>
      <c r="K12" s="244">
        <f>J12/1000000</f>
        <v>0.065625</v>
      </c>
      <c r="L12" s="257">
        <v>999335</v>
      </c>
      <c r="M12" s="258">
        <v>999334</v>
      </c>
      <c r="N12" s="244">
        <f>L12-M12</f>
        <v>1</v>
      </c>
      <c r="O12" s="244">
        <f>$F12*N12</f>
        <v>937.5</v>
      </c>
      <c r="P12" s="244">
        <f>O12/1000000</f>
        <v>0.0009375</v>
      </c>
      <c r="Q12" s="546"/>
    </row>
    <row r="13" spans="1:17" ht="19.5" customHeight="1">
      <c r="A13" s="199"/>
      <c r="B13" s="222" t="s">
        <v>235</v>
      </c>
      <c r="C13" s="223"/>
      <c r="D13" s="209"/>
      <c r="E13" s="70"/>
      <c r="F13" s="224"/>
      <c r="G13" s="257"/>
      <c r="H13" s="258"/>
      <c r="I13" s="244"/>
      <c r="J13" s="244"/>
      <c r="K13" s="244"/>
      <c r="L13" s="257"/>
      <c r="M13" s="258"/>
      <c r="N13" s="244"/>
      <c r="O13" s="244"/>
      <c r="P13" s="244"/>
      <c r="Q13" s="345"/>
    </row>
    <row r="14" spans="1:17" ht="19.5" customHeight="1">
      <c r="A14" s="199"/>
      <c r="B14" s="222"/>
      <c r="C14" s="223"/>
      <c r="D14" s="209"/>
      <c r="E14" s="70"/>
      <c r="F14" s="224"/>
      <c r="G14" s="257"/>
      <c r="H14" s="258"/>
      <c r="I14" s="244"/>
      <c r="J14" s="244"/>
      <c r="K14" s="244"/>
      <c r="L14" s="257"/>
      <c r="M14" s="258"/>
      <c r="N14" s="244"/>
      <c r="O14" s="244"/>
      <c r="P14" s="244"/>
      <c r="Q14" s="345"/>
    </row>
    <row r="15" spans="1:17" ht="19.5" customHeight="1">
      <c r="A15" s="199">
        <v>5</v>
      </c>
      <c r="B15" s="225" t="s">
        <v>236</v>
      </c>
      <c r="C15" s="223">
        <v>5252046</v>
      </c>
      <c r="D15" s="209" t="s">
        <v>12</v>
      </c>
      <c r="E15" s="80" t="s">
        <v>305</v>
      </c>
      <c r="F15" s="224">
        <v>-1000</v>
      </c>
      <c r="G15" s="257">
        <v>999409</v>
      </c>
      <c r="H15" s="258">
        <v>999381</v>
      </c>
      <c r="I15" s="244">
        <f>G15-H15</f>
        <v>28</v>
      </c>
      <c r="J15" s="244">
        <f>$F15*I15</f>
        <v>-28000</v>
      </c>
      <c r="K15" s="244">
        <f>J15/1000000</f>
        <v>-0.028</v>
      </c>
      <c r="L15" s="257">
        <v>998980</v>
      </c>
      <c r="M15" s="258">
        <v>998977</v>
      </c>
      <c r="N15" s="244">
        <f>L15-M15</f>
        <v>3</v>
      </c>
      <c r="O15" s="244">
        <f>$F15*N15</f>
        <v>-3000</v>
      </c>
      <c r="P15" s="244">
        <f>O15/1000000</f>
        <v>-0.003</v>
      </c>
      <c r="Q15" s="345"/>
    </row>
    <row r="16" spans="1:17" ht="19.5" customHeight="1">
      <c r="A16" s="199">
        <v>6</v>
      </c>
      <c r="B16" s="225" t="s">
        <v>237</v>
      </c>
      <c r="C16" s="223">
        <v>4864851</v>
      </c>
      <c r="D16" s="209" t="s">
        <v>12</v>
      </c>
      <c r="E16" s="80" t="s">
        <v>305</v>
      </c>
      <c r="F16" s="224">
        <v>-500</v>
      </c>
      <c r="G16" s="257">
        <v>993790</v>
      </c>
      <c r="H16" s="258">
        <v>993791</v>
      </c>
      <c r="I16" s="244">
        <f>G16-H16</f>
        <v>-1</v>
      </c>
      <c r="J16" s="244">
        <f>$F16*I16</f>
        <v>500</v>
      </c>
      <c r="K16" s="244">
        <f>J16/1000000</f>
        <v>0.0005</v>
      </c>
      <c r="L16" s="257">
        <v>536</v>
      </c>
      <c r="M16" s="258">
        <v>535</v>
      </c>
      <c r="N16" s="244">
        <f>L16-M16</f>
        <v>1</v>
      </c>
      <c r="O16" s="244">
        <f>$F16*N16</f>
        <v>-500</v>
      </c>
      <c r="P16" s="244">
        <f>O16/1000000</f>
        <v>-0.0005</v>
      </c>
      <c r="Q16" s="345"/>
    </row>
    <row r="17" spans="1:17" ht="19.5" customHeight="1">
      <c r="A17" s="199">
        <v>7</v>
      </c>
      <c r="B17" s="225" t="s">
        <v>251</v>
      </c>
      <c r="C17" s="223">
        <v>4902559</v>
      </c>
      <c r="D17" s="209" t="s">
        <v>12</v>
      </c>
      <c r="E17" s="80" t="s">
        <v>305</v>
      </c>
      <c r="F17" s="224">
        <v>300</v>
      </c>
      <c r="G17" s="257">
        <v>231</v>
      </c>
      <c r="H17" s="258">
        <v>231</v>
      </c>
      <c r="I17" s="244">
        <f>G17-H17</f>
        <v>0</v>
      </c>
      <c r="J17" s="244">
        <f>$F17*I17</f>
        <v>0</v>
      </c>
      <c r="K17" s="244">
        <f>J17/1000000</f>
        <v>0</v>
      </c>
      <c r="L17" s="257">
        <v>29</v>
      </c>
      <c r="M17" s="258">
        <v>0</v>
      </c>
      <c r="N17" s="244">
        <f>L17-M17</f>
        <v>29</v>
      </c>
      <c r="O17" s="244">
        <f>$F17*N17</f>
        <v>8700</v>
      </c>
      <c r="P17" s="244">
        <f>O17/1000000</f>
        <v>0.0087</v>
      </c>
      <c r="Q17" s="345"/>
    </row>
    <row r="18" spans="1:17" ht="19.5" customHeight="1">
      <c r="A18" s="199"/>
      <c r="B18" s="222"/>
      <c r="C18" s="223"/>
      <c r="D18" s="209"/>
      <c r="E18" s="80"/>
      <c r="F18" s="224"/>
      <c r="G18" s="257"/>
      <c r="H18" s="258"/>
      <c r="I18" s="244"/>
      <c r="J18" s="244"/>
      <c r="K18" s="244"/>
      <c r="L18" s="257"/>
      <c r="M18" s="258"/>
      <c r="N18" s="244"/>
      <c r="O18" s="244"/>
      <c r="P18" s="244"/>
      <c r="Q18" s="345"/>
    </row>
    <row r="19" spans="1:17" ht="19.5" customHeight="1">
      <c r="A19" s="199"/>
      <c r="B19" s="225"/>
      <c r="C19" s="223"/>
      <c r="D19" s="209"/>
      <c r="E19" s="80"/>
      <c r="F19" s="224"/>
      <c r="G19" s="257"/>
      <c r="H19" s="258"/>
      <c r="I19" s="244"/>
      <c r="J19" s="244"/>
      <c r="K19" s="244"/>
      <c r="L19" s="257"/>
      <c r="M19" s="258"/>
      <c r="N19" s="244"/>
      <c r="O19" s="244"/>
      <c r="P19" s="244"/>
      <c r="Q19" s="345"/>
    </row>
    <row r="20" spans="1:17" ht="19.5" customHeight="1">
      <c r="A20" s="199"/>
      <c r="B20" s="222" t="s">
        <v>238</v>
      </c>
      <c r="C20" s="223"/>
      <c r="D20" s="209"/>
      <c r="E20" s="80"/>
      <c r="F20" s="226"/>
      <c r="G20" s="257"/>
      <c r="H20" s="258"/>
      <c r="I20" s="244"/>
      <c r="J20" s="244"/>
      <c r="K20" s="454">
        <f>SUM(K9:K19)</f>
        <v>-0.20077499899999998</v>
      </c>
      <c r="L20" s="257"/>
      <c r="M20" s="258"/>
      <c r="N20" s="244"/>
      <c r="O20" s="244"/>
      <c r="P20" s="454">
        <f>SUM(P9:P19)</f>
        <v>0.0010041669999999985</v>
      </c>
      <c r="Q20" s="345"/>
    </row>
    <row r="21" spans="1:17" ht="19.5" customHeight="1">
      <c r="A21" s="199"/>
      <c r="B21" s="222" t="s">
        <v>239</v>
      </c>
      <c r="C21" s="223"/>
      <c r="D21" s="209"/>
      <c r="E21" s="80"/>
      <c r="F21" s="226"/>
      <c r="G21" s="257"/>
      <c r="H21" s="258"/>
      <c r="I21" s="244"/>
      <c r="J21" s="244"/>
      <c r="K21" s="244"/>
      <c r="L21" s="257"/>
      <c r="M21" s="258"/>
      <c r="N21" s="244"/>
      <c r="O21" s="244"/>
      <c r="P21" s="244"/>
      <c r="Q21" s="345"/>
    </row>
    <row r="22" spans="1:17" ht="19.5" customHeight="1">
      <c r="A22" s="199"/>
      <c r="B22" s="222" t="s">
        <v>240</v>
      </c>
      <c r="C22" s="223"/>
      <c r="D22" s="209"/>
      <c r="E22" s="80"/>
      <c r="F22" s="226"/>
      <c r="G22" s="257"/>
      <c r="H22" s="258"/>
      <c r="I22" s="244"/>
      <c r="J22" s="244"/>
      <c r="K22" s="244"/>
      <c r="L22" s="257"/>
      <c r="M22" s="258"/>
      <c r="N22" s="244"/>
      <c r="O22" s="244"/>
      <c r="P22" s="244"/>
      <c r="Q22" s="345"/>
    </row>
    <row r="23" spans="1:17" ht="19.5" customHeight="1">
      <c r="A23" s="199">
        <v>8</v>
      </c>
      <c r="B23" s="225" t="s">
        <v>241</v>
      </c>
      <c r="C23" s="223">
        <v>4864796</v>
      </c>
      <c r="D23" s="209" t="s">
        <v>12</v>
      </c>
      <c r="E23" s="80" t="s">
        <v>305</v>
      </c>
      <c r="F23" s="224">
        <v>200</v>
      </c>
      <c r="G23" s="257">
        <v>961199</v>
      </c>
      <c r="H23" s="258">
        <v>961437</v>
      </c>
      <c r="I23" s="244">
        <f>G23-H23</f>
        <v>-238</v>
      </c>
      <c r="J23" s="244">
        <f>$F23*I23</f>
        <v>-47600</v>
      </c>
      <c r="K23" s="244">
        <f>J23/1000000</f>
        <v>-0.0476</v>
      </c>
      <c r="L23" s="257">
        <v>991448</v>
      </c>
      <c r="M23" s="258">
        <v>991453</v>
      </c>
      <c r="N23" s="244">
        <f>L23-M23</f>
        <v>-5</v>
      </c>
      <c r="O23" s="244">
        <f>$F23*N23</f>
        <v>-1000</v>
      </c>
      <c r="P23" s="244">
        <f>O23/1000000</f>
        <v>-0.001</v>
      </c>
      <c r="Q23" s="353"/>
    </row>
    <row r="24" spans="1:17" ht="21" customHeight="1">
      <c r="A24" s="199">
        <v>9</v>
      </c>
      <c r="B24" s="225" t="s">
        <v>242</v>
      </c>
      <c r="C24" s="223">
        <v>4864804</v>
      </c>
      <c r="D24" s="209" t="s">
        <v>12</v>
      </c>
      <c r="E24" s="80" t="s">
        <v>305</v>
      </c>
      <c r="F24" s="224">
        <v>187.5</v>
      </c>
      <c r="G24" s="257">
        <v>998621</v>
      </c>
      <c r="H24" s="258">
        <v>999135</v>
      </c>
      <c r="I24" s="244">
        <f>G24-H24</f>
        <v>-514</v>
      </c>
      <c r="J24" s="244">
        <f>$F24*I24</f>
        <v>-96375</v>
      </c>
      <c r="K24" s="244">
        <f>J24/1000000</f>
        <v>-0.096375</v>
      </c>
      <c r="L24" s="257">
        <v>993643</v>
      </c>
      <c r="M24" s="258">
        <v>993643</v>
      </c>
      <c r="N24" s="244">
        <f>L24-M24</f>
        <v>0</v>
      </c>
      <c r="O24" s="244">
        <f>$F24*N24</f>
        <v>0</v>
      </c>
      <c r="P24" s="244">
        <f>O24/1000000</f>
        <v>0</v>
      </c>
      <c r="Q24" s="768"/>
    </row>
    <row r="25" spans="1:17" ht="19.5" customHeight="1">
      <c r="A25" s="199"/>
      <c r="B25" s="222" t="s">
        <v>243</v>
      </c>
      <c r="C25" s="225"/>
      <c r="D25" s="209"/>
      <c r="E25" s="80"/>
      <c r="F25" s="226"/>
      <c r="G25" s="257"/>
      <c r="H25" s="258"/>
      <c r="I25" s="244"/>
      <c r="J25" s="244"/>
      <c r="K25" s="454">
        <f>SUM(K23:K24)</f>
        <v>-0.14397500000000002</v>
      </c>
      <c r="L25" s="257"/>
      <c r="M25" s="258"/>
      <c r="N25" s="244"/>
      <c r="O25" s="244"/>
      <c r="P25" s="454">
        <f>SUM(P23:P24)</f>
        <v>-0.001</v>
      </c>
      <c r="Q25" s="345"/>
    </row>
    <row r="26" spans="1:17" ht="19.5" customHeight="1">
      <c r="A26" s="199"/>
      <c r="B26" s="222" t="s">
        <v>244</v>
      </c>
      <c r="C26" s="223"/>
      <c r="D26" s="209"/>
      <c r="E26" s="70"/>
      <c r="F26" s="224"/>
      <c r="G26" s="257"/>
      <c r="H26" s="258"/>
      <c r="I26" s="244"/>
      <c r="J26" s="244"/>
      <c r="K26" s="244"/>
      <c r="L26" s="257"/>
      <c r="M26" s="258"/>
      <c r="N26" s="244"/>
      <c r="O26" s="244"/>
      <c r="P26" s="244"/>
      <c r="Q26" s="345"/>
    </row>
    <row r="27" spans="1:17" ht="19.5" customHeight="1">
      <c r="A27" s="199"/>
      <c r="B27" s="222" t="s">
        <v>240</v>
      </c>
      <c r="C27" s="223"/>
      <c r="D27" s="209"/>
      <c r="E27" s="70"/>
      <c r="F27" s="224"/>
      <c r="G27" s="257"/>
      <c r="H27" s="258"/>
      <c r="I27" s="244"/>
      <c r="J27" s="244"/>
      <c r="K27" s="244"/>
      <c r="L27" s="257"/>
      <c r="M27" s="258"/>
      <c r="N27" s="244"/>
      <c r="O27" s="244"/>
      <c r="P27" s="244"/>
      <c r="Q27" s="345"/>
    </row>
    <row r="28" spans="1:17" ht="19.5" customHeight="1">
      <c r="A28" s="199">
        <v>10</v>
      </c>
      <c r="B28" s="225" t="s">
        <v>245</v>
      </c>
      <c r="C28" s="223">
        <v>4864866</v>
      </c>
      <c r="D28" s="209" t="s">
        <v>12</v>
      </c>
      <c r="E28" s="80" t="s">
        <v>305</v>
      </c>
      <c r="F28" s="376">
        <v>1250</v>
      </c>
      <c r="G28" s="257">
        <v>1134</v>
      </c>
      <c r="H28" s="258">
        <v>1224</v>
      </c>
      <c r="I28" s="244">
        <f aca="true" t="shared" si="0" ref="I28:I35">G28-H28</f>
        <v>-90</v>
      </c>
      <c r="J28" s="244">
        <f aca="true" t="shared" si="1" ref="J28:J35">$F28*I28</f>
        <v>-112500</v>
      </c>
      <c r="K28" s="244">
        <f aca="true" t="shared" si="2" ref="K28:K35">J28/1000000</f>
        <v>-0.1125</v>
      </c>
      <c r="L28" s="257">
        <v>998649</v>
      </c>
      <c r="M28" s="258">
        <v>998649</v>
      </c>
      <c r="N28" s="244">
        <f aca="true" t="shared" si="3" ref="N28:N35">L28-M28</f>
        <v>0</v>
      </c>
      <c r="O28" s="244">
        <f aca="true" t="shared" si="4" ref="O28:O35">$F28*N28</f>
        <v>0</v>
      </c>
      <c r="P28" s="244">
        <f aca="true" t="shared" si="5" ref="P28:P35">O28/1000000</f>
        <v>0</v>
      </c>
      <c r="Q28" s="345"/>
    </row>
    <row r="29" spans="1:17" ht="19.5" customHeight="1">
      <c r="A29" s="199">
        <v>11</v>
      </c>
      <c r="B29" s="225" t="s">
        <v>246</v>
      </c>
      <c r="C29" s="223">
        <v>5295199</v>
      </c>
      <c r="D29" s="209" t="s">
        <v>12</v>
      </c>
      <c r="E29" s="80" t="s">
        <v>305</v>
      </c>
      <c r="F29" s="376">
        <v>937.5</v>
      </c>
      <c r="G29" s="257">
        <v>999713</v>
      </c>
      <c r="H29" s="258">
        <v>999767</v>
      </c>
      <c r="I29" s="244">
        <f>G29-H29</f>
        <v>-54</v>
      </c>
      <c r="J29" s="244">
        <f>$F29*I29</f>
        <v>-50625</v>
      </c>
      <c r="K29" s="244">
        <f>J29/1000000</f>
        <v>-0.050625</v>
      </c>
      <c r="L29" s="257">
        <v>999635</v>
      </c>
      <c r="M29" s="258">
        <v>999635</v>
      </c>
      <c r="N29" s="244">
        <f>L29-M29</f>
        <v>0</v>
      </c>
      <c r="O29" s="244">
        <f>$F29*N29</f>
        <v>0</v>
      </c>
      <c r="P29" s="244">
        <f>O29/1000000</f>
        <v>0</v>
      </c>
      <c r="Q29" s="345"/>
    </row>
    <row r="30" spans="1:17" ht="19.5" customHeight="1">
      <c r="A30" s="199">
        <v>12</v>
      </c>
      <c r="B30" s="225" t="s">
        <v>247</v>
      </c>
      <c r="C30" s="223">
        <v>4864814</v>
      </c>
      <c r="D30" s="209" t="s">
        <v>12</v>
      </c>
      <c r="E30" s="80" t="s">
        <v>305</v>
      </c>
      <c r="F30" s="376">
        <v>125</v>
      </c>
      <c r="G30" s="257">
        <v>999087</v>
      </c>
      <c r="H30" s="258">
        <v>999394</v>
      </c>
      <c r="I30" s="244">
        <f>G30-H30</f>
        <v>-307</v>
      </c>
      <c r="J30" s="244">
        <f>$F30*I30</f>
        <v>-38375</v>
      </c>
      <c r="K30" s="244">
        <f>J30/1000000</f>
        <v>-0.038375</v>
      </c>
      <c r="L30" s="257">
        <v>996781</v>
      </c>
      <c r="M30" s="258">
        <v>996785</v>
      </c>
      <c r="N30" s="244">
        <f>L30-M30</f>
        <v>-4</v>
      </c>
      <c r="O30" s="244">
        <f>$F30*N30</f>
        <v>-500</v>
      </c>
      <c r="P30" s="244">
        <f>O30/1000000</f>
        <v>-0.0005</v>
      </c>
      <c r="Q30" s="345"/>
    </row>
    <row r="31" spans="1:17" ht="19.5" customHeight="1">
      <c r="A31" s="199">
        <v>13</v>
      </c>
      <c r="B31" s="225" t="s">
        <v>479</v>
      </c>
      <c r="C31" s="223">
        <v>4865179</v>
      </c>
      <c r="D31" s="209" t="s">
        <v>12</v>
      </c>
      <c r="E31" s="80" t="s">
        <v>305</v>
      </c>
      <c r="F31" s="376">
        <v>3750</v>
      </c>
      <c r="G31" s="257">
        <v>595</v>
      </c>
      <c r="H31" s="258">
        <v>590</v>
      </c>
      <c r="I31" s="244">
        <f t="shared" si="0"/>
        <v>5</v>
      </c>
      <c r="J31" s="244">
        <f t="shared" si="1"/>
        <v>18750</v>
      </c>
      <c r="K31" s="244">
        <f t="shared" si="2"/>
        <v>0.01875</v>
      </c>
      <c r="L31" s="257">
        <v>130</v>
      </c>
      <c r="M31" s="258">
        <v>130</v>
      </c>
      <c r="N31" s="244">
        <f t="shared" si="3"/>
        <v>0</v>
      </c>
      <c r="O31" s="244">
        <f t="shared" si="4"/>
        <v>0</v>
      </c>
      <c r="P31" s="244">
        <f t="shared" si="5"/>
        <v>0</v>
      </c>
      <c r="Q31" s="345" t="s">
        <v>480</v>
      </c>
    </row>
    <row r="32" spans="1:17" ht="19.5" customHeight="1">
      <c r="A32" s="199"/>
      <c r="B32" s="225"/>
      <c r="C32" s="223">
        <v>4902521</v>
      </c>
      <c r="D32" s="209" t="s">
        <v>12</v>
      </c>
      <c r="E32" s="80" t="s">
        <v>305</v>
      </c>
      <c r="F32" s="376">
        <v>2812.5</v>
      </c>
      <c r="G32" s="257">
        <v>1261</v>
      </c>
      <c r="H32" s="258">
        <v>1256</v>
      </c>
      <c r="I32" s="244">
        <f t="shared" si="0"/>
        <v>5</v>
      </c>
      <c r="J32" s="244">
        <f t="shared" si="1"/>
        <v>14062.5</v>
      </c>
      <c r="K32" s="244">
        <f t="shared" si="2"/>
        <v>0.0140625</v>
      </c>
      <c r="L32" s="257">
        <v>369</v>
      </c>
      <c r="M32" s="258">
        <v>369</v>
      </c>
      <c r="N32" s="244">
        <f t="shared" si="3"/>
        <v>0</v>
      </c>
      <c r="O32" s="244">
        <f t="shared" si="4"/>
        <v>0</v>
      </c>
      <c r="P32" s="244">
        <f t="shared" si="5"/>
        <v>0</v>
      </c>
      <c r="Q32" s="345" t="s">
        <v>481</v>
      </c>
    </row>
    <row r="33" spans="1:17" ht="19.5" customHeight="1">
      <c r="A33" s="199"/>
      <c r="B33" s="225"/>
      <c r="C33" s="223">
        <v>4865123</v>
      </c>
      <c r="D33" s="209" t="s">
        <v>12</v>
      </c>
      <c r="E33" s="80" t="s">
        <v>305</v>
      </c>
      <c r="F33" s="376">
        <v>1250</v>
      </c>
      <c r="G33" s="257">
        <v>999998</v>
      </c>
      <c r="H33" s="258">
        <v>1000000</v>
      </c>
      <c r="I33" s="244">
        <f>G33-H33</f>
        <v>-2</v>
      </c>
      <c r="J33" s="244">
        <f>$F33*I33</f>
        <v>-2500</v>
      </c>
      <c r="K33" s="244">
        <f>J33/1000000</f>
        <v>-0.0025</v>
      </c>
      <c r="L33" s="257">
        <v>0</v>
      </c>
      <c r="M33" s="258">
        <v>0</v>
      </c>
      <c r="N33" s="244">
        <f>L33-M33</f>
        <v>0</v>
      </c>
      <c r="O33" s="244">
        <f>$F33*N33</f>
        <v>0</v>
      </c>
      <c r="P33" s="244">
        <f>O33/1000000</f>
        <v>0</v>
      </c>
      <c r="Q33" s="345" t="s">
        <v>493</v>
      </c>
    </row>
    <row r="34" spans="1:17" ht="19.5" customHeight="1">
      <c r="A34" s="199">
        <v>14</v>
      </c>
      <c r="B34" s="225" t="s">
        <v>248</v>
      </c>
      <c r="C34" s="223">
        <v>4865152</v>
      </c>
      <c r="D34" s="209" t="s">
        <v>12</v>
      </c>
      <c r="E34" s="80" t="s">
        <v>305</v>
      </c>
      <c r="F34" s="376">
        <v>1000</v>
      </c>
      <c r="G34" s="257">
        <v>999050</v>
      </c>
      <c r="H34" s="258">
        <v>999099</v>
      </c>
      <c r="I34" s="244">
        <f>G34-H34</f>
        <v>-49</v>
      </c>
      <c r="J34" s="244">
        <f>$F34*I34</f>
        <v>-49000</v>
      </c>
      <c r="K34" s="244">
        <f>J34/1000000</f>
        <v>-0.049</v>
      </c>
      <c r="L34" s="257">
        <v>999668</v>
      </c>
      <c r="M34" s="258">
        <v>999668</v>
      </c>
      <c r="N34" s="244">
        <f>L34-M34</f>
        <v>0</v>
      </c>
      <c r="O34" s="244">
        <f>$F34*N34</f>
        <v>0</v>
      </c>
      <c r="P34" s="244">
        <f>O34/1000000</f>
        <v>0</v>
      </c>
      <c r="Q34" s="353"/>
    </row>
    <row r="35" spans="1:17" ht="19.5" customHeight="1">
      <c r="A35" s="199">
        <v>15</v>
      </c>
      <c r="B35" s="225" t="s">
        <v>331</v>
      </c>
      <c r="C35" s="223">
        <v>4864821</v>
      </c>
      <c r="D35" s="209" t="s">
        <v>12</v>
      </c>
      <c r="E35" s="80" t="s">
        <v>305</v>
      </c>
      <c r="F35" s="376">
        <v>1000</v>
      </c>
      <c r="G35" s="257">
        <v>976973</v>
      </c>
      <c r="H35" s="258">
        <v>977382</v>
      </c>
      <c r="I35" s="244">
        <f t="shared" si="0"/>
        <v>-409</v>
      </c>
      <c r="J35" s="244">
        <f t="shared" si="1"/>
        <v>-409000</v>
      </c>
      <c r="K35" s="244">
        <f t="shared" si="2"/>
        <v>-0.409</v>
      </c>
      <c r="L35" s="257">
        <v>990706</v>
      </c>
      <c r="M35" s="258">
        <v>990706</v>
      </c>
      <c r="N35" s="244">
        <f t="shared" si="3"/>
        <v>0</v>
      </c>
      <c r="O35" s="244">
        <f t="shared" si="4"/>
        <v>0</v>
      </c>
      <c r="P35" s="244">
        <f t="shared" si="5"/>
        <v>0</v>
      </c>
      <c r="Q35" s="359"/>
    </row>
    <row r="36" spans="1:17" ht="19.5" customHeight="1">
      <c r="A36" s="199"/>
      <c r="B36" s="222" t="s">
        <v>235</v>
      </c>
      <c r="C36" s="223"/>
      <c r="D36" s="209"/>
      <c r="E36" s="70"/>
      <c r="F36" s="224"/>
      <c r="G36" s="257"/>
      <c r="H36" s="258"/>
      <c r="I36" s="244"/>
      <c r="J36" s="244"/>
      <c r="K36" s="244"/>
      <c r="L36" s="257"/>
      <c r="M36" s="258"/>
      <c r="N36" s="244"/>
      <c r="O36" s="244"/>
      <c r="P36" s="244"/>
      <c r="Q36" s="345"/>
    </row>
    <row r="37" spans="1:17" ht="19.5" customHeight="1">
      <c r="A37" s="199">
        <v>16</v>
      </c>
      <c r="B37" s="225" t="s">
        <v>249</v>
      </c>
      <c r="C37" s="223">
        <v>5128406</v>
      </c>
      <c r="D37" s="209" t="s">
        <v>12</v>
      </c>
      <c r="E37" s="80" t="s">
        <v>305</v>
      </c>
      <c r="F37" s="376">
        <v>-625</v>
      </c>
      <c r="G37" s="257">
        <v>217</v>
      </c>
      <c r="H37" s="258">
        <v>274</v>
      </c>
      <c r="I37" s="244">
        <f>G37-H37</f>
        <v>-57</v>
      </c>
      <c r="J37" s="244">
        <f>$F37*I37</f>
        <v>35625</v>
      </c>
      <c r="K37" s="244">
        <f>J37/1000000</f>
        <v>0.035625</v>
      </c>
      <c r="L37" s="257">
        <v>999796</v>
      </c>
      <c r="M37" s="258">
        <v>999798</v>
      </c>
      <c r="N37" s="244">
        <f>L37-M37</f>
        <v>-2</v>
      </c>
      <c r="O37" s="244">
        <f>$F37*N37</f>
        <v>1250</v>
      </c>
      <c r="P37" s="244">
        <f>O37/1000000</f>
        <v>0.00125</v>
      </c>
      <c r="Q37" s="669"/>
    </row>
    <row r="38" spans="1:17" ht="19.5" customHeight="1">
      <c r="A38" s="199">
        <v>17</v>
      </c>
      <c r="B38" s="225" t="s">
        <v>252</v>
      </c>
      <c r="C38" s="223">
        <v>4902559</v>
      </c>
      <c r="D38" s="209" t="s">
        <v>12</v>
      </c>
      <c r="E38" s="80" t="s">
        <v>305</v>
      </c>
      <c r="F38" s="223">
        <v>-300</v>
      </c>
      <c r="G38" s="257">
        <v>231</v>
      </c>
      <c r="H38" s="258">
        <v>231</v>
      </c>
      <c r="I38" s="244">
        <f>G38-H38</f>
        <v>0</v>
      </c>
      <c r="J38" s="244">
        <f>$F38*I38</f>
        <v>0</v>
      </c>
      <c r="K38" s="244">
        <f>J38/1000000</f>
        <v>0</v>
      </c>
      <c r="L38" s="257">
        <v>29</v>
      </c>
      <c r="M38" s="258">
        <v>0</v>
      </c>
      <c r="N38" s="244">
        <f>L38-M38</f>
        <v>29</v>
      </c>
      <c r="O38" s="244">
        <f>$F38*N38</f>
        <v>-8700</v>
      </c>
      <c r="P38" s="244">
        <f>O38/1000000</f>
        <v>-0.0087</v>
      </c>
      <c r="Q38" s="345"/>
    </row>
    <row r="39" spans="1:17" ht="19.5" customHeight="1" thickBot="1">
      <c r="A39" s="227"/>
      <c r="B39" s="228" t="s">
        <v>250</v>
      </c>
      <c r="C39" s="228"/>
      <c r="D39" s="228"/>
      <c r="E39" s="228"/>
      <c r="F39" s="228"/>
      <c r="G39" s="85"/>
      <c r="H39" s="84"/>
      <c r="I39" s="84"/>
      <c r="J39" s="84"/>
      <c r="K39" s="320">
        <f>SUM(K28:K38)</f>
        <v>-0.5935625</v>
      </c>
      <c r="L39" s="232"/>
      <c r="M39" s="536"/>
      <c r="N39" s="536"/>
      <c r="O39" s="536"/>
      <c r="P39" s="229">
        <f>SUM(P28:P38)</f>
        <v>-0.007949999999999999</v>
      </c>
      <c r="Q39" s="418"/>
    </row>
    <row r="40" spans="1:16" ht="13.5" thickTop="1">
      <c r="A40" s="42"/>
      <c r="B40" s="2"/>
      <c r="C40" s="77"/>
      <c r="D40" s="42"/>
      <c r="E40" s="77"/>
      <c r="F40" s="8"/>
      <c r="G40" s="8"/>
      <c r="H40" s="8"/>
      <c r="I40" s="8"/>
      <c r="J40" s="8"/>
      <c r="K40" s="9"/>
      <c r="L40" s="233"/>
      <c r="M40" s="409"/>
      <c r="N40" s="409"/>
      <c r="O40" s="409"/>
      <c r="P40" s="409"/>
    </row>
    <row r="41" spans="11:16" ht="12.75">
      <c r="K41" s="409"/>
      <c r="L41" s="409"/>
      <c r="M41" s="409"/>
      <c r="N41" s="409"/>
      <c r="O41" s="409"/>
      <c r="P41" s="409"/>
    </row>
    <row r="42" spans="7:16" ht="12.75">
      <c r="G42" s="537"/>
      <c r="K42" s="409"/>
      <c r="L42" s="409"/>
      <c r="M42" s="409"/>
      <c r="N42" s="409"/>
      <c r="O42" s="409"/>
      <c r="P42" s="409"/>
    </row>
    <row r="43" spans="2:16" ht="21.75">
      <c r="B43" s="152" t="s">
        <v>291</v>
      </c>
      <c r="K43" s="538">
        <f>K20</f>
        <v>-0.20077499899999998</v>
      </c>
      <c r="L43" s="539"/>
      <c r="M43" s="539"/>
      <c r="N43" s="539"/>
      <c r="O43" s="539"/>
      <c r="P43" s="538">
        <f>P20</f>
        <v>0.0010041669999999985</v>
      </c>
    </row>
    <row r="44" spans="2:16" ht="21.75">
      <c r="B44" s="152" t="s">
        <v>292</v>
      </c>
      <c r="K44" s="538">
        <f>K25</f>
        <v>-0.14397500000000002</v>
      </c>
      <c r="L44" s="539"/>
      <c r="M44" s="539"/>
      <c r="N44" s="539"/>
      <c r="O44" s="539"/>
      <c r="P44" s="538">
        <f>P25</f>
        <v>-0.001</v>
      </c>
    </row>
    <row r="45" spans="2:16" ht="21.75">
      <c r="B45" s="152" t="s">
        <v>293</v>
      </c>
      <c r="K45" s="538">
        <f>K39</f>
        <v>-0.5935625</v>
      </c>
      <c r="L45" s="539"/>
      <c r="M45" s="539"/>
      <c r="N45" s="539"/>
      <c r="O45" s="539"/>
      <c r="P45" s="540">
        <f>P39</f>
        <v>-0.007949999999999999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6"/>
  <sheetViews>
    <sheetView view="pageBreakPreview" zoomScale="70" zoomScaleNormal="75" zoomScaleSheetLayoutView="70" zoomScalePageLayoutView="0" workbookViewId="0" topLeftCell="A42">
      <selection activeCell="K43" sqref="K43"/>
    </sheetView>
  </sheetViews>
  <sheetFormatPr defaultColWidth="9.140625" defaultRowHeight="12.75"/>
  <cols>
    <col min="1" max="1" width="6.28125" style="0" customWidth="1"/>
    <col min="2" max="2" width="15.14062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3.421875" style="0" customWidth="1"/>
    <col min="16" max="16" width="12.8515625" style="0" customWidth="1"/>
    <col min="17" max="17" width="18.7109375" style="0" customWidth="1"/>
    <col min="18" max="18" width="7.57421875" style="0" customWidth="1"/>
  </cols>
  <sheetData>
    <row r="1" ht="26.25">
      <c r="A1" s="1" t="s">
        <v>214</v>
      </c>
    </row>
    <row r="2" spans="1:16" ht="20.25">
      <c r="A2" s="239" t="s">
        <v>215</v>
      </c>
      <c r="P2" s="206" t="str">
        <f>NDPL!Q1</f>
        <v>NOVEMBER-2022</v>
      </c>
    </row>
    <row r="3" spans="1:9" ht="18">
      <c r="A3" s="148" t="s">
        <v>308</v>
      </c>
      <c r="B3" s="148"/>
      <c r="C3" s="194"/>
      <c r="D3" s="195"/>
      <c r="E3" s="195"/>
      <c r="F3" s="194"/>
      <c r="G3" s="194"/>
      <c r="H3" s="194"/>
      <c r="I3" s="194"/>
    </row>
    <row r="4" spans="1:16" ht="24" thickBot="1">
      <c r="A4" s="3"/>
      <c r="G4" s="15"/>
      <c r="H4" s="15"/>
      <c r="I4" s="38" t="s">
        <v>353</v>
      </c>
      <c r="J4" s="15"/>
      <c r="K4" s="15"/>
      <c r="L4" s="15"/>
      <c r="M4" s="15"/>
      <c r="N4" s="38" t="s">
        <v>354</v>
      </c>
      <c r="O4" s="15"/>
      <c r="P4" s="15"/>
    </row>
    <row r="5" spans="1:17" ht="39.75" thickBot="1" thickTop="1">
      <c r="A5" s="28" t="s">
        <v>8</v>
      </c>
      <c r="B5" s="25" t="s">
        <v>9</v>
      </c>
      <c r="C5" s="26" t="s">
        <v>1</v>
      </c>
      <c r="D5" s="26" t="s">
        <v>2</v>
      </c>
      <c r="E5" s="26" t="s">
        <v>3</v>
      </c>
      <c r="F5" s="26" t="s">
        <v>10</v>
      </c>
      <c r="G5" s="28" t="str">
        <f>NDPL!G5</f>
        <v>FINAL READING 30/11/2022</v>
      </c>
      <c r="H5" s="26" t="str">
        <f>NDPL!H5</f>
        <v>INTIAL READING 01/11/2022</v>
      </c>
      <c r="I5" s="26" t="s">
        <v>4</v>
      </c>
      <c r="J5" s="26" t="s">
        <v>5</v>
      </c>
      <c r="K5" s="26" t="s">
        <v>6</v>
      </c>
      <c r="L5" s="28" t="str">
        <f>NDPL!G5</f>
        <v>FINAL READING 30/11/2022</v>
      </c>
      <c r="M5" s="26" t="str">
        <f>NDPL!H5</f>
        <v>INTIAL READING 01/11/2022</v>
      </c>
      <c r="N5" s="26" t="s">
        <v>4</v>
      </c>
      <c r="O5" s="26" t="s">
        <v>5</v>
      </c>
      <c r="P5" s="27" t="s">
        <v>6</v>
      </c>
      <c r="Q5" s="27" t="s">
        <v>270</v>
      </c>
    </row>
    <row r="6" ht="14.25" thickBot="1" thickTop="1"/>
    <row r="7" spans="1:17" ht="14.25" thickBot="1" thickTop="1">
      <c r="A7" s="20"/>
      <c r="B7" s="92"/>
      <c r="C7" s="21"/>
      <c r="D7" s="21"/>
      <c r="E7" s="21"/>
      <c r="F7" s="23"/>
      <c r="G7" s="20"/>
      <c r="H7" s="21"/>
      <c r="I7" s="21"/>
      <c r="J7" s="21"/>
      <c r="K7" s="23"/>
      <c r="L7" s="20"/>
      <c r="M7" s="21"/>
      <c r="N7" s="21"/>
      <c r="O7" s="21"/>
      <c r="P7" s="23"/>
      <c r="Q7" s="120"/>
    </row>
    <row r="8" spans="1:17" ht="19.5">
      <c r="A8" s="762" t="s">
        <v>469</v>
      </c>
      <c r="B8" s="693" t="s">
        <v>257</v>
      </c>
      <c r="C8" s="694"/>
      <c r="D8" s="695"/>
      <c r="E8" s="695"/>
      <c r="F8" s="696"/>
      <c r="G8" s="697"/>
      <c r="H8" s="39"/>
      <c r="I8" s="698"/>
      <c r="J8" s="698"/>
      <c r="K8" s="699"/>
      <c r="L8" s="700"/>
      <c r="M8" s="701"/>
      <c r="N8" s="698"/>
      <c r="O8" s="698"/>
      <c r="P8" s="699"/>
      <c r="Q8" s="702"/>
    </row>
    <row r="9" spans="1:17" ht="18">
      <c r="A9" s="177"/>
      <c r="B9" s="326" t="s">
        <v>258</v>
      </c>
      <c r="C9" s="122" t="s">
        <v>459</v>
      </c>
      <c r="D9" s="95"/>
      <c r="E9" s="93"/>
      <c r="F9" s="94"/>
      <c r="G9" s="19"/>
      <c r="H9" s="15"/>
      <c r="I9" s="55"/>
      <c r="J9" s="55"/>
      <c r="K9" s="56"/>
      <c r="L9" s="147"/>
      <c r="M9" s="55"/>
      <c r="N9" s="55"/>
      <c r="O9" s="55"/>
      <c r="P9" s="56"/>
      <c r="Q9" s="703"/>
    </row>
    <row r="10" spans="1:17" s="341" customFormat="1" ht="18">
      <c r="A10" s="704">
        <v>1</v>
      </c>
      <c r="B10" s="399" t="s">
        <v>254</v>
      </c>
      <c r="C10" s="325">
        <v>4865015</v>
      </c>
      <c r="D10" s="337" t="s">
        <v>12</v>
      </c>
      <c r="E10" s="93" t="s">
        <v>311</v>
      </c>
      <c r="F10" s="400">
        <v>2000</v>
      </c>
      <c r="G10" s="257">
        <v>5096</v>
      </c>
      <c r="H10" s="258">
        <v>3294</v>
      </c>
      <c r="I10" s="244">
        <f>G10-H10</f>
        <v>1802</v>
      </c>
      <c r="J10" s="244">
        <f>$F10*I10</f>
        <v>3604000</v>
      </c>
      <c r="K10" s="244">
        <f>J10/1000000</f>
        <v>3.604</v>
      </c>
      <c r="L10" s="257">
        <v>999998</v>
      </c>
      <c r="M10" s="258">
        <v>999998</v>
      </c>
      <c r="N10" s="244">
        <f>L10-M10</f>
        <v>0</v>
      </c>
      <c r="O10" s="244">
        <f>$F10*N10</f>
        <v>0</v>
      </c>
      <c r="P10" s="244">
        <f>O10/1000000</f>
        <v>0</v>
      </c>
      <c r="Q10" s="705"/>
    </row>
    <row r="11" spans="1:17" s="341" customFormat="1" ht="18">
      <c r="A11" s="704">
        <v>2</v>
      </c>
      <c r="B11" s="399" t="s">
        <v>256</v>
      </c>
      <c r="C11" s="325">
        <v>4864970</v>
      </c>
      <c r="D11" s="337" t="s">
        <v>12</v>
      </c>
      <c r="E11" s="93" t="s">
        <v>311</v>
      </c>
      <c r="F11" s="400">
        <v>2000</v>
      </c>
      <c r="G11" s="257">
        <v>33010</v>
      </c>
      <c r="H11" s="258">
        <v>31152</v>
      </c>
      <c r="I11" s="244">
        <f>G11-H11</f>
        <v>1858</v>
      </c>
      <c r="J11" s="244">
        <f>$F11*I11</f>
        <v>3716000</v>
      </c>
      <c r="K11" s="244">
        <f>J11/1000000</f>
        <v>3.716</v>
      </c>
      <c r="L11" s="257">
        <v>1628</v>
      </c>
      <c r="M11" s="258">
        <v>1628</v>
      </c>
      <c r="N11" s="244">
        <f>L11-M11</f>
        <v>0</v>
      </c>
      <c r="O11" s="244">
        <f>$F11*N11</f>
        <v>0</v>
      </c>
      <c r="P11" s="244">
        <f>O11/1000000</f>
        <v>0</v>
      </c>
      <c r="Q11" s="706"/>
    </row>
    <row r="12" spans="1:17" ht="15.75">
      <c r="A12" s="178"/>
      <c r="B12" s="15"/>
      <c r="C12" s="15"/>
      <c r="D12" s="15"/>
      <c r="E12" s="15"/>
      <c r="F12" s="15"/>
      <c r="G12" s="257"/>
      <c r="H12" s="707" t="s">
        <v>455</v>
      </c>
      <c r="I12" s="15"/>
      <c r="J12" s="15"/>
      <c r="K12" s="708">
        <f>SUM(K10:K11)</f>
        <v>7.32</v>
      </c>
      <c r="L12" s="257"/>
      <c r="M12" s="15"/>
      <c r="N12" s="15"/>
      <c r="O12" s="15"/>
      <c r="P12" s="708">
        <f>SUM(P10:P11)</f>
        <v>0</v>
      </c>
      <c r="Q12" s="706"/>
    </row>
    <row r="13" spans="1:17" ht="15.75">
      <c r="A13" s="178"/>
      <c r="B13" s="15"/>
      <c r="C13" s="15"/>
      <c r="D13" s="15"/>
      <c r="E13" s="15"/>
      <c r="F13" s="15"/>
      <c r="G13" s="257"/>
      <c r="H13" s="707" t="s">
        <v>456</v>
      </c>
      <c r="I13" s="15"/>
      <c r="J13" s="709" t="s">
        <v>457</v>
      </c>
      <c r="K13" s="708">
        <f>SUM(NDMC!K32,BYPL!K32)</f>
        <v>-7.1232500000000005</v>
      </c>
      <c r="L13" s="257"/>
      <c r="M13" s="15"/>
      <c r="N13" s="15"/>
      <c r="O13" s="15"/>
      <c r="P13" s="708">
        <f>SUM(NDMC!P32,BYPL!P32)</f>
        <v>0</v>
      </c>
      <c r="Q13" s="706"/>
    </row>
    <row r="14" spans="1:17" ht="15.75">
      <c r="A14" s="710"/>
      <c r="B14" s="96"/>
      <c r="C14" s="89"/>
      <c r="D14" s="337"/>
      <c r="E14" s="97"/>
      <c r="F14" s="98"/>
      <c r="G14" s="101"/>
      <c r="H14" s="707" t="s">
        <v>458</v>
      </c>
      <c r="I14" s="55"/>
      <c r="J14" s="55"/>
      <c r="K14" s="691">
        <f>SUM(K12,-K13)</f>
        <v>14.44325</v>
      </c>
      <c r="L14" s="147"/>
      <c r="M14" s="55"/>
      <c r="N14" s="55"/>
      <c r="O14" s="55"/>
      <c r="P14" s="691">
        <f>SUM(P12,-P13)</f>
        <v>0</v>
      </c>
      <c r="Q14" s="703"/>
    </row>
    <row r="15" spans="1:17" ht="16.5">
      <c r="A15" s="763"/>
      <c r="B15" s="532" t="s">
        <v>465</v>
      </c>
      <c r="C15" s="395"/>
      <c r="D15" s="396"/>
      <c r="E15" s="396"/>
      <c r="F15" s="397"/>
      <c r="G15" s="101"/>
      <c r="H15" s="73"/>
      <c r="I15" s="244"/>
      <c r="J15" s="244"/>
      <c r="K15" s="454"/>
      <c r="L15" s="257"/>
      <c r="M15" s="258"/>
      <c r="N15" s="244"/>
      <c r="O15" s="244"/>
      <c r="P15" s="454"/>
      <c r="Q15" s="711"/>
    </row>
    <row r="16" spans="1:17" ht="18">
      <c r="A16" s="764"/>
      <c r="B16" s="301" t="s">
        <v>261</v>
      </c>
      <c r="C16" s="712" t="s">
        <v>460</v>
      </c>
      <c r="D16" s="301"/>
      <c r="E16" s="301"/>
      <c r="F16" s="301"/>
      <c r="G16" s="734">
        <v>29.67</v>
      </c>
      <c r="H16" s="301" t="s">
        <v>263</v>
      </c>
      <c r="I16" s="301"/>
      <c r="J16" s="326"/>
      <c r="K16" s="301">
        <f aca="true" t="shared" si="0" ref="K16:K21">($K$14*G16)/100</f>
        <v>4.285312275000001</v>
      </c>
      <c r="L16" s="257"/>
      <c r="M16" s="301"/>
      <c r="N16" s="301"/>
      <c r="O16" s="301"/>
      <c r="P16" s="301">
        <f aca="true" t="shared" si="1" ref="P16:P21">($P$14*G16)/100</f>
        <v>0</v>
      </c>
      <c r="Q16" s="735"/>
    </row>
    <row r="17" spans="1:17" ht="18">
      <c r="A17" s="764"/>
      <c r="B17" s="301" t="s">
        <v>312</v>
      </c>
      <c r="C17" s="712" t="s">
        <v>460</v>
      </c>
      <c r="D17" s="301"/>
      <c r="E17" s="301"/>
      <c r="F17" s="301"/>
      <c r="G17" s="734">
        <v>41.53</v>
      </c>
      <c r="H17" s="301" t="s">
        <v>263</v>
      </c>
      <c r="I17" s="301"/>
      <c r="J17" s="326"/>
      <c r="K17" s="301">
        <f t="shared" si="0"/>
        <v>5.998281725000001</v>
      </c>
      <c r="L17" s="257"/>
      <c r="M17" s="15"/>
      <c r="N17" s="301"/>
      <c r="O17" s="301"/>
      <c r="P17" s="301">
        <f t="shared" si="1"/>
        <v>0</v>
      </c>
      <c r="Q17" s="735"/>
    </row>
    <row r="18" spans="1:17" ht="18">
      <c r="A18" s="764"/>
      <c r="B18" s="301" t="s">
        <v>313</v>
      </c>
      <c r="C18" s="712" t="s">
        <v>460</v>
      </c>
      <c r="D18" s="301"/>
      <c r="E18" s="301"/>
      <c r="F18" s="301"/>
      <c r="G18" s="734">
        <v>22.74</v>
      </c>
      <c r="H18" s="301" t="s">
        <v>263</v>
      </c>
      <c r="I18" s="301"/>
      <c r="J18" s="326"/>
      <c r="K18" s="301">
        <f t="shared" si="0"/>
        <v>3.28439505</v>
      </c>
      <c r="L18" s="257"/>
      <c r="M18" s="301"/>
      <c r="N18" s="301"/>
      <c r="O18" s="301"/>
      <c r="P18" s="301">
        <f t="shared" si="1"/>
        <v>0</v>
      </c>
      <c r="Q18" s="735"/>
    </row>
    <row r="19" spans="1:17" ht="18">
      <c r="A19" s="764"/>
      <c r="B19" s="301" t="s">
        <v>314</v>
      </c>
      <c r="C19" s="712" t="s">
        <v>460</v>
      </c>
      <c r="D19" s="301"/>
      <c r="E19" s="301"/>
      <c r="F19" s="301"/>
      <c r="G19" s="734">
        <v>4.95</v>
      </c>
      <c r="H19" s="301" t="s">
        <v>263</v>
      </c>
      <c r="I19" s="301"/>
      <c r="J19" s="326"/>
      <c r="K19" s="301">
        <f t="shared" si="0"/>
        <v>0.714940875</v>
      </c>
      <c r="L19" s="257"/>
      <c r="M19" s="301"/>
      <c r="N19" s="301"/>
      <c r="O19" s="301"/>
      <c r="P19" s="301">
        <f t="shared" si="1"/>
        <v>0</v>
      </c>
      <c r="Q19" s="735"/>
    </row>
    <row r="20" spans="1:17" ht="18">
      <c r="A20" s="764"/>
      <c r="B20" s="301" t="s">
        <v>315</v>
      </c>
      <c r="C20" s="712" t="s">
        <v>460</v>
      </c>
      <c r="D20" s="301"/>
      <c r="E20" s="301"/>
      <c r="F20" s="301"/>
      <c r="G20" s="734">
        <v>0</v>
      </c>
      <c r="H20" s="301" t="s">
        <v>263</v>
      </c>
      <c r="I20" s="301"/>
      <c r="J20" s="326"/>
      <c r="K20" s="730">
        <f t="shared" si="0"/>
        <v>0</v>
      </c>
      <c r="L20" s="257"/>
      <c r="M20" s="730"/>
      <c r="N20" s="730"/>
      <c r="O20" s="730"/>
      <c r="P20" s="730">
        <f t="shared" si="1"/>
        <v>0</v>
      </c>
      <c r="Q20" s="735"/>
    </row>
    <row r="21" spans="1:17" ht="18">
      <c r="A21" s="764"/>
      <c r="B21" s="301" t="s">
        <v>421</v>
      </c>
      <c r="C21" s="712" t="s">
        <v>460</v>
      </c>
      <c r="D21" s="15"/>
      <c r="E21" s="15"/>
      <c r="F21" s="714"/>
      <c r="G21" s="734">
        <v>0</v>
      </c>
      <c r="H21" s="301" t="s">
        <v>263</v>
      </c>
      <c r="I21" s="15"/>
      <c r="J21" s="715"/>
      <c r="K21" s="730">
        <f t="shared" si="0"/>
        <v>0</v>
      </c>
      <c r="L21" s="257"/>
      <c r="M21" s="17"/>
      <c r="N21" s="17"/>
      <c r="O21" s="17"/>
      <c r="P21" s="730">
        <f t="shared" si="1"/>
        <v>0</v>
      </c>
      <c r="Q21" s="735"/>
    </row>
    <row r="22" spans="1:17" ht="15.75" thickBot="1">
      <c r="A22" s="179"/>
      <c r="B22" s="40"/>
      <c r="C22" s="40"/>
      <c r="D22" s="40"/>
      <c r="E22" s="40"/>
      <c r="F22" s="40"/>
      <c r="G22" s="724"/>
      <c r="H22" s="40"/>
      <c r="I22" s="40"/>
      <c r="J22" s="40"/>
      <c r="K22" s="40"/>
      <c r="L22" s="724"/>
      <c r="M22" s="40"/>
      <c r="N22" s="40"/>
      <c r="O22" s="40"/>
      <c r="P22" s="40"/>
      <c r="Q22" s="736"/>
    </row>
    <row r="23" spans="1:17" ht="13.5" thickBo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9.5">
      <c r="A24" s="762" t="s">
        <v>470</v>
      </c>
      <c r="B24" s="693" t="s">
        <v>433</v>
      </c>
      <c r="C24" s="716"/>
      <c r="D24" s="717"/>
      <c r="E24" s="718"/>
      <c r="F24" s="719"/>
      <c r="G24" s="720"/>
      <c r="H24" s="721"/>
      <c r="I24" s="698"/>
      <c r="J24" s="698"/>
      <c r="K24" s="722"/>
      <c r="L24" s="723"/>
      <c r="M24" s="698"/>
      <c r="N24" s="698"/>
      <c r="O24" s="698"/>
      <c r="P24" s="722"/>
      <c r="Q24" s="702"/>
    </row>
    <row r="25" spans="1:17" s="341" customFormat="1" ht="18">
      <c r="A25" s="741">
        <v>1</v>
      </c>
      <c r="B25" s="96" t="s">
        <v>433</v>
      </c>
      <c r="C25" s="325">
        <v>4864958</v>
      </c>
      <c r="D25" s="590" t="s">
        <v>12</v>
      </c>
      <c r="E25" s="590" t="s">
        <v>311</v>
      </c>
      <c r="F25" s="400">
        <v>-500</v>
      </c>
      <c r="G25" s="257">
        <v>860718</v>
      </c>
      <c r="H25" s="258">
        <v>862540</v>
      </c>
      <c r="I25" s="244">
        <f>G25-H25</f>
        <v>-1822</v>
      </c>
      <c r="J25" s="244">
        <f>$F25*I25</f>
        <v>911000</v>
      </c>
      <c r="K25" s="244">
        <f>J25/1000000</f>
        <v>0.911</v>
      </c>
      <c r="L25" s="257">
        <v>997812</v>
      </c>
      <c r="M25" s="258">
        <v>997812</v>
      </c>
      <c r="N25" s="244">
        <f>L25-M25</f>
        <v>0</v>
      </c>
      <c r="O25" s="244">
        <f>$F25*N25</f>
        <v>0</v>
      </c>
      <c r="P25" s="244">
        <f>O25/1000000</f>
        <v>0</v>
      </c>
      <c r="Q25" s="705"/>
    </row>
    <row r="26" spans="1:17" s="341" customFormat="1" ht="18">
      <c r="A26" s="704"/>
      <c r="B26" s="96"/>
      <c r="C26" s="325"/>
      <c r="D26" s="590"/>
      <c r="E26" s="590"/>
      <c r="F26" s="400"/>
      <c r="G26" s="707" t="s">
        <v>461</v>
      </c>
      <c r="H26" s="368"/>
      <c r="I26" s="244"/>
      <c r="J26" s="244"/>
      <c r="K26" s="454">
        <f>K25</f>
        <v>0.911</v>
      </c>
      <c r="L26" s="257"/>
      <c r="M26" s="258"/>
      <c r="N26" s="244"/>
      <c r="O26" s="244"/>
      <c r="P26" s="454">
        <f>P25</f>
        <v>0</v>
      </c>
      <c r="Q26" s="705"/>
    </row>
    <row r="27" spans="1:17" s="341" customFormat="1" ht="16.5">
      <c r="A27" s="763"/>
      <c r="B27" s="532" t="s">
        <v>466</v>
      </c>
      <c r="C27" s="395"/>
      <c r="D27" s="396"/>
      <c r="E27" s="396"/>
      <c r="F27" s="397"/>
      <c r="G27" s="257"/>
      <c r="H27" s="73"/>
      <c r="I27" s="244"/>
      <c r="J27" s="244"/>
      <c r="K27" s="454"/>
      <c r="L27" s="257"/>
      <c r="M27" s="258"/>
      <c r="N27" s="244"/>
      <c r="O27" s="244"/>
      <c r="P27" s="454"/>
      <c r="Q27" s="705"/>
    </row>
    <row r="28" spans="1:17" s="341" customFormat="1" ht="18">
      <c r="A28" s="764"/>
      <c r="B28" s="301" t="s">
        <v>261</v>
      </c>
      <c r="C28" s="712" t="s">
        <v>460</v>
      </c>
      <c r="D28" s="301"/>
      <c r="E28" s="301"/>
      <c r="F28" s="301"/>
      <c r="G28" s="734">
        <v>29.2</v>
      </c>
      <c r="H28" s="301" t="s">
        <v>263</v>
      </c>
      <c r="I28" s="301"/>
      <c r="J28" s="326"/>
      <c r="K28" s="730">
        <f aca="true" t="shared" si="2" ref="K28:K33">($K$26*G28)/100</f>
        <v>0.26601199999999997</v>
      </c>
      <c r="L28" s="734"/>
      <c r="M28" s="301"/>
      <c r="N28" s="301"/>
      <c r="O28" s="301"/>
      <c r="P28" s="730">
        <f aca="true" t="shared" si="3" ref="P28:P33">($P$26*G28)/100</f>
        <v>0</v>
      </c>
      <c r="Q28" s="705"/>
    </row>
    <row r="29" spans="1:17" s="341" customFormat="1" ht="18">
      <c r="A29" s="764"/>
      <c r="B29" s="301" t="s">
        <v>312</v>
      </c>
      <c r="C29" s="712" t="s">
        <v>460</v>
      </c>
      <c r="D29" s="301"/>
      <c r="E29" s="301"/>
      <c r="F29" s="301"/>
      <c r="G29" s="734">
        <v>41.81</v>
      </c>
      <c r="H29" s="301" t="s">
        <v>263</v>
      </c>
      <c r="I29" s="301"/>
      <c r="J29" s="326"/>
      <c r="K29" s="730">
        <f t="shared" si="2"/>
        <v>0.38088910000000004</v>
      </c>
      <c r="L29" s="734"/>
      <c r="M29" s="15"/>
      <c r="N29" s="301"/>
      <c r="O29" s="301"/>
      <c r="P29" s="730">
        <f t="shared" si="3"/>
        <v>0</v>
      </c>
      <c r="Q29" s="705"/>
    </row>
    <row r="30" spans="1:17" s="341" customFormat="1" ht="18">
      <c r="A30" s="764"/>
      <c r="B30" s="301" t="s">
        <v>313</v>
      </c>
      <c r="C30" s="712" t="s">
        <v>460</v>
      </c>
      <c r="D30" s="301"/>
      <c r="E30" s="301"/>
      <c r="F30" s="301"/>
      <c r="G30" s="734">
        <v>23.9</v>
      </c>
      <c r="H30" s="301" t="s">
        <v>263</v>
      </c>
      <c r="I30" s="301"/>
      <c r="J30" s="326"/>
      <c r="K30" s="730">
        <f t="shared" si="2"/>
        <v>0.217729</v>
      </c>
      <c r="L30" s="734"/>
      <c r="M30" s="301"/>
      <c r="N30" s="301"/>
      <c r="O30" s="301"/>
      <c r="P30" s="730">
        <f t="shared" si="3"/>
        <v>0</v>
      </c>
      <c r="Q30" s="705"/>
    </row>
    <row r="31" spans="1:17" s="341" customFormat="1" ht="18">
      <c r="A31" s="764"/>
      <c r="B31" s="301" t="s">
        <v>314</v>
      </c>
      <c r="C31" s="712" t="s">
        <v>460</v>
      </c>
      <c r="D31" s="301"/>
      <c r="E31" s="301"/>
      <c r="F31" s="301"/>
      <c r="G31" s="734">
        <v>5.09</v>
      </c>
      <c r="H31" s="301" t="s">
        <v>263</v>
      </c>
      <c r="I31" s="301"/>
      <c r="J31" s="326"/>
      <c r="K31" s="730">
        <f t="shared" si="2"/>
        <v>0.0463699</v>
      </c>
      <c r="L31" s="734"/>
      <c r="M31" s="301"/>
      <c r="N31" s="301"/>
      <c r="O31" s="301"/>
      <c r="P31" s="730">
        <f t="shared" si="3"/>
        <v>0</v>
      </c>
      <c r="Q31" s="705"/>
    </row>
    <row r="32" spans="1:17" s="341" customFormat="1" ht="18">
      <c r="A32" s="764"/>
      <c r="B32" s="301" t="s">
        <v>315</v>
      </c>
      <c r="C32" s="712" t="s">
        <v>460</v>
      </c>
      <c r="D32" s="301"/>
      <c r="E32" s="301"/>
      <c r="F32" s="301"/>
      <c r="G32" s="734">
        <v>0</v>
      </c>
      <c r="H32" s="301" t="s">
        <v>263</v>
      </c>
      <c r="I32" s="301"/>
      <c r="J32" s="326"/>
      <c r="K32" s="730">
        <f t="shared" si="2"/>
        <v>0</v>
      </c>
      <c r="L32" s="734"/>
      <c r="M32" s="301"/>
      <c r="N32" s="301"/>
      <c r="O32" s="301"/>
      <c r="P32" s="730">
        <f t="shared" si="3"/>
        <v>0</v>
      </c>
      <c r="Q32" s="705"/>
    </row>
    <row r="33" spans="1:17" s="341" customFormat="1" ht="18.75" thickBot="1">
      <c r="A33" s="765"/>
      <c r="B33" s="726" t="s">
        <v>421</v>
      </c>
      <c r="C33" s="727" t="s">
        <v>460</v>
      </c>
      <c r="D33" s="40"/>
      <c r="E33" s="40"/>
      <c r="F33" s="728"/>
      <c r="G33" s="737">
        <v>0</v>
      </c>
      <c r="H33" s="726" t="s">
        <v>263</v>
      </c>
      <c r="I33" s="40"/>
      <c r="J33" s="729"/>
      <c r="K33" s="738">
        <f t="shared" si="2"/>
        <v>0</v>
      </c>
      <c r="L33" s="737"/>
      <c r="M33" s="40"/>
      <c r="N33" s="40"/>
      <c r="O33" s="40"/>
      <c r="P33" s="738">
        <f t="shared" si="3"/>
        <v>0</v>
      </c>
      <c r="Q33" s="725"/>
    </row>
    <row r="34" spans="1:17" s="341" customFormat="1" ht="18.75" thickBot="1">
      <c r="A34" s="231"/>
      <c r="B34" s="301"/>
      <c r="C34" s="712"/>
      <c r="D34" s="15"/>
      <c r="E34" s="15"/>
      <c r="F34" s="714"/>
      <c r="G34" s="713"/>
      <c r="H34" s="301"/>
      <c r="I34" s="15"/>
      <c r="J34" s="715"/>
      <c r="K34" s="301"/>
      <c r="L34" s="15"/>
      <c r="M34" s="15"/>
      <c r="N34" s="15"/>
      <c r="O34" s="15"/>
      <c r="P34" s="301"/>
      <c r="Q34" s="541"/>
    </row>
    <row r="35" spans="1:17" ht="19.5">
      <c r="A35" s="762" t="s">
        <v>471</v>
      </c>
      <c r="B35" s="693" t="s">
        <v>300</v>
      </c>
      <c r="C35" s="39"/>
      <c r="D35" s="39"/>
      <c r="E35" s="39"/>
      <c r="F35" s="39"/>
      <c r="G35" s="731"/>
      <c r="H35" s="39"/>
      <c r="I35" s="39"/>
      <c r="J35" s="39"/>
      <c r="K35" s="39"/>
      <c r="L35" s="731"/>
      <c r="M35" s="39"/>
      <c r="N35" s="39"/>
      <c r="O35" s="39"/>
      <c r="P35" s="39"/>
      <c r="Q35" s="732"/>
    </row>
    <row r="36" spans="1:17" s="341" customFormat="1" ht="12.75">
      <c r="A36" s="445"/>
      <c r="B36" s="99" t="s">
        <v>304</v>
      </c>
      <c r="C36" s="100" t="s">
        <v>253</v>
      </c>
      <c r="D36" s="368"/>
      <c r="E36" s="368"/>
      <c r="F36" s="535"/>
      <c r="G36" s="541"/>
      <c r="H36" s="368"/>
      <c r="I36" s="368"/>
      <c r="J36" s="368"/>
      <c r="K36" s="535"/>
      <c r="L36" s="541"/>
      <c r="M36" s="368"/>
      <c r="N36" s="368"/>
      <c r="O36" s="368"/>
      <c r="P36" s="535"/>
      <c r="Q36" s="705"/>
    </row>
    <row r="37" spans="1:17" s="341" customFormat="1" ht="16.5">
      <c r="A37" s="741">
        <v>1</v>
      </c>
      <c r="B37" s="368" t="s">
        <v>301</v>
      </c>
      <c r="C37" s="369">
        <v>5100238</v>
      </c>
      <c r="D37" s="97" t="s">
        <v>12</v>
      </c>
      <c r="E37" s="97" t="s">
        <v>255</v>
      </c>
      <c r="F37" s="370">
        <v>-750</v>
      </c>
      <c r="G37" s="257">
        <v>181975</v>
      </c>
      <c r="H37" s="258">
        <v>181355</v>
      </c>
      <c r="I37" s="244">
        <f>G37-H37</f>
        <v>620</v>
      </c>
      <c r="J37" s="244">
        <f>$F37*I37</f>
        <v>-465000</v>
      </c>
      <c r="K37" s="244">
        <f>J37/1000000</f>
        <v>-0.465</v>
      </c>
      <c r="L37" s="257">
        <v>999739</v>
      </c>
      <c r="M37" s="258">
        <v>999739</v>
      </c>
      <c r="N37" s="244">
        <f>L37-M37</f>
        <v>0</v>
      </c>
      <c r="O37" s="244">
        <f>$F37*N37</f>
        <v>0</v>
      </c>
      <c r="P37" s="244">
        <f>O37/1000000</f>
        <v>0</v>
      </c>
      <c r="Q37" s="706"/>
    </row>
    <row r="38" spans="1:17" s="341" customFormat="1" ht="16.5">
      <c r="A38" s="741">
        <v>2</v>
      </c>
      <c r="B38" s="368" t="s">
        <v>302</v>
      </c>
      <c r="C38" s="369">
        <v>5295188</v>
      </c>
      <c r="D38" s="97" t="s">
        <v>12</v>
      </c>
      <c r="E38" s="97" t="s">
        <v>255</v>
      </c>
      <c r="F38" s="370">
        <v>-1000</v>
      </c>
      <c r="G38" s="257">
        <v>74232</v>
      </c>
      <c r="H38" s="258">
        <v>73908</v>
      </c>
      <c r="I38" s="244">
        <f>G38-H38</f>
        <v>324</v>
      </c>
      <c r="J38" s="244">
        <f>$F38*I38</f>
        <v>-324000</v>
      </c>
      <c r="K38" s="244">
        <f>J38/1000000</f>
        <v>-0.324</v>
      </c>
      <c r="L38" s="257">
        <v>999650</v>
      </c>
      <c r="M38" s="258">
        <v>999650</v>
      </c>
      <c r="N38" s="244">
        <f>L38-M38</f>
        <v>0</v>
      </c>
      <c r="O38" s="244">
        <f>$F38*N38</f>
        <v>0</v>
      </c>
      <c r="P38" s="244">
        <f>O38/1000000</f>
        <v>0</v>
      </c>
      <c r="Q38" s="706" t="s">
        <v>487</v>
      </c>
    </row>
    <row r="39" spans="1:17" s="341" customFormat="1" ht="16.5">
      <c r="A39" s="741"/>
      <c r="B39" s="368"/>
      <c r="C39" s="369"/>
      <c r="D39" s="97"/>
      <c r="E39" s="97"/>
      <c r="F39" s="370"/>
      <c r="G39" s="257"/>
      <c r="H39" s="258"/>
      <c r="I39" s="244"/>
      <c r="J39" s="244"/>
      <c r="K39" s="244">
        <v>-0.162</v>
      </c>
      <c r="L39" s="257"/>
      <c r="M39" s="258"/>
      <c r="N39" s="244"/>
      <c r="O39" s="244"/>
      <c r="P39" s="244">
        <v>0</v>
      </c>
      <c r="Q39" s="706" t="s">
        <v>488</v>
      </c>
    </row>
    <row r="40" spans="1:17" s="398" customFormat="1" ht="16.5">
      <c r="A40" s="742">
        <v>3</v>
      </c>
      <c r="B40" s="394" t="s">
        <v>303</v>
      </c>
      <c r="C40" s="395">
        <v>4902483</v>
      </c>
      <c r="D40" s="396" t="s">
        <v>12</v>
      </c>
      <c r="E40" s="396" t="s">
        <v>255</v>
      </c>
      <c r="F40" s="397">
        <v>-750</v>
      </c>
      <c r="G40" s="208">
        <v>994293</v>
      </c>
      <c r="H40" s="208">
        <v>994291</v>
      </c>
      <c r="I40" s="244">
        <f>G40-H40</f>
        <v>2</v>
      </c>
      <c r="J40" s="244">
        <f>$F40*I40</f>
        <v>-1500</v>
      </c>
      <c r="K40" s="244">
        <f>J40/1000000</f>
        <v>-0.0015</v>
      </c>
      <c r="L40" s="257">
        <v>999391</v>
      </c>
      <c r="M40" s="208">
        <v>999391</v>
      </c>
      <c r="N40" s="244">
        <f>L40-M40</f>
        <v>0</v>
      </c>
      <c r="O40" s="244">
        <f>$F40*N40</f>
        <v>0</v>
      </c>
      <c r="P40" s="244">
        <f>O40/1000000</f>
        <v>0</v>
      </c>
      <c r="Q40" s="711"/>
    </row>
    <row r="41" spans="1:17" s="398" customFormat="1" ht="16.5">
      <c r="A41" s="763"/>
      <c r="B41" s="394"/>
      <c r="C41" s="395"/>
      <c r="D41" s="396"/>
      <c r="E41" s="396"/>
      <c r="F41" s="397"/>
      <c r="G41" s="257"/>
      <c r="H41" s="394"/>
      <c r="I41" s="73" t="s">
        <v>462</v>
      </c>
      <c r="J41" s="244"/>
      <c r="K41" s="454">
        <f>SUM(K37:K40)</f>
        <v>-0.9525</v>
      </c>
      <c r="L41" s="257"/>
      <c r="M41" s="258"/>
      <c r="N41" s="244"/>
      <c r="O41" s="244"/>
      <c r="P41" s="454">
        <f>SUM(P37:P40)</f>
        <v>0</v>
      </c>
      <c r="Q41" s="711"/>
    </row>
    <row r="42" spans="1:17" s="398" customFormat="1" ht="16.5">
      <c r="A42" s="763"/>
      <c r="B42" s="532" t="s">
        <v>467</v>
      </c>
      <c r="C42" s="395"/>
      <c r="D42" s="396"/>
      <c r="E42" s="396"/>
      <c r="F42" s="397"/>
      <c r="G42" s="257"/>
      <c r="H42" s="73"/>
      <c r="I42" s="244"/>
      <c r="J42" s="244"/>
      <c r="K42" s="454"/>
      <c r="L42" s="257"/>
      <c r="M42" s="258"/>
      <c r="N42" s="244"/>
      <c r="O42" s="244"/>
      <c r="P42" s="454"/>
      <c r="Q42" s="711"/>
    </row>
    <row r="43" spans="1:17" s="398" customFormat="1" ht="18">
      <c r="A43" s="764"/>
      <c r="B43" s="301" t="s">
        <v>261</v>
      </c>
      <c r="C43" s="712" t="s">
        <v>460</v>
      </c>
      <c r="D43" s="301"/>
      <c r="E43" s="301"/>
      <c r="F43" s="301"/>
      <c r="G43" s="734">
        <v>19.28</v>
      </c>
      <c r="H43" s="301" t="s">
        <v>263</v>
      </c>
      <c r="I43" s="301"/>
      <c r="J43" s="326"/>
      <c r="K43" s="730">
        <f aca="true" t="shared" si="4" ref="K43:K48">($K$41*G43)/100</f>
        <v>-0.183642</v>
      </c>
      <c r="L43" s="734"/>
      <c r="M43" s="301"/>
      <c r="N43" s="301"/>
      <c r="O43" s="301"/>
      <c r="P43" s="730">
        <f aca="true" t="shared" si="5" ref="P43:P48">($P$41*G43)/100</f>
        <v>0</v>
      </c>
      <c r="Q43" s="711"/>
    </row>
    <row r="44" spans="1:17" s="398" customFormat="1" ht="18">
      <c r="A44" s="764"/>
      <c r="B44" s="301" t="s">
        <v>312</v>
      </c>
      <c r="C44" s="712" t="s">
        <v>460</v>
      </c>
      <c r="D44" s="301"/>
      <c r="E44" s="301"/>
      <c r="F44" s="301"/>
      <c r="G44" s="734">
        <v>28.29</v>
      </c>
      <c r="H44" s="301" t="s">
        <v>263</v>
      </c>
      <c r="I44" s="301"/>
      <c r="J44" s="326"/>
      <c r="K44" s="730">
        <f t="shared" si="4"/>
        <v>-0.26946224999999996</v>
      </c>
      <c r="L44" s="734"/>
      <c r="M44" s="15"/>
      <c r="N44" s="301"/>
      <c r="O44" s="301"/>
      <c r="P44" s="730">
        <f t="shared" si="5"/>
        <v>0</v>
      </c>
      <c r="Q44" s="711"/>
    </row>
    <row r="45" spans="1:17" s="398" customFormat="1" ht="18">
      <c r="A45" s="764"/>
      <c r="B45" s="301" t="s">
        <v>313</v>
      </c>
      <c r="C45" s="712" t="s">
        <v>460</v>
      </c>
      <c r="D45" s="301"/>
      <c r="E45" s="301"/>
      <c r="F45" s="301"/>
      <c r="G45" s="734">
        <v>16.07</v>
      </c>
      <c r="H45" s="301" t="s">
        <v>263</v>
      </c>
      <c r="I45" s="301"/>
      <c r="J45" s="326"/>
      <c r="K45" s="730">
        <f t="shared" si="4"/>
        <v>-0.15306675</v>
      </c>
      <c r="L45" s="734"/>
      <c r="M45" s="301"/>
      <c r="N45" s="301"/>
      <c r="O45" s="301"/>
      <c r="P45" s="730">
        <f t="shared" si="5"/>
        <v>0</v>
      </c>
      <c r="Q45" s="711"/>
    </row>
    <row r="46" spans="1:17" s="398" customFormat="1" ht="18">
      <c r="A46" s="764"/>
      <c r="B46" s="301" t="s">
        <v>314</v>
      </c>
      <c r="C46" s="712" t="s">
        <v>460</v>
      </c>
      <c r="D46" s="301"/>
      <c r="E46" s="301"/>
      <c r="F46" s="301"/>
      <c r="G46" s="734">
        <v>30.3</v>
      </c>
      <c r="H46" s="301" t="s">
        <v>263</v>
      </c>
      <c r="I46" s="301"/>
      <c r="J46" s="326"/>
      <c r="K46" s="730">
        <f t="shared" si="4"/>
        <v>-0.2886075</v>
      </c>
      <c r="L46" s="734"/>
      <c r="M46" s="301"/>
      <c r="N46" s="301"/>
      <c r="O46" s="301"/>
      <c r="P46" s="730">
        <f t="shared" si="5"/>
        <v>0</v>
      </c>
      <c r="Q46" s="711"/>
    </row>
    <row r="47" spans="1:17" s="398" customFormat="1" ht="18">
      <c r="A47" s="764"/>
      <c r="B47" s="301" t="s">
        <v>315</v>
      </c>
      <c r="C47" s="712" t="s">
        <v>460</v>
      </c>
      <c r="D47" s="301"/>
      <c r="E47" s="301"/>
      <c r="F47" s="301"/>
      <c r="G47" s="734">
        <v>6.06</v>
      </c>
      <c r="H47" s="301" t="s">
        <v>263</v>
      </c>
      <c r="I47" s="301"/>
      <c r="J47" s="326"/>
      <c r="K47" s="730">
        <f t="shared" si="4"/>
        <v>-0.0577215</v>
      </c>
      <c r="L47" s="734"/>
      <c r="M47" s="301"/>
      <c r="N47" s="301"/>
      <c r="O47" s="301"/>
      <c r="P47" s="730">
        <f t="shared" si="5"/>
        <v>0</v>
      </c>
      <c r="Q47" s="711"/>
    </row>
    <row r="48" spans="1:17" s="398" customFormat="1" ht="18.75" thickBot="1">
      <c r="A48" s="765"/>
      <c r="B48" s="726" t="s">
        <v>421</v>
      </c>
      <c r="C48" s="727" t="s">
        <v>460</v>
      </c>
      <c r="D48" s="40"/>
      <c r="E48" s="40"/>
      <c r="F48" s="728"/>
      <c r="G48" s="737">
        <v>0</v>
      </c>
      <c r="H48" s="726" t="s">
        <v>263</v>
      </c>
      <c r="I48" s="40"/>
      <c r="J48" s="729"/>
      <c r="K48" s="738">
        <f t="shared" si="4"/>
        <v>0</v>
      </c>
      <c r="L48" s="737"/>
      <c r="M48" s="40"/>
      <c r="N48" s="40"/>
      <c r="O48" s="40"/>
      <c r="P48" s="738">
        <f t="shared" si="5"/>
        <v>0</v>
      </c>
      <c r="Q48" s="733"/>
    </row>
    <row r="49" spans="1:17" s="398" customFormat="1" ht="18.75" thickBot="1">
      <c r="A49" s="231"/>
      <c r="B49" s="301"/>
      <c r="C49" s="712"/>
      <c r="D49" s="15"/>
      <c r="E49" s="15"/>
      <c r="F49" s="714"/>
      <c r="G49" s="743"/>
      <c r="H49" s="301"/>
      <c r="I49" s="15"/>
      <c r="J49" s="715"/>
      <c r="K49" s="730"/>
      <c r="L49" s="743"/>
      <c r="M49" s="15"/>
      <c r="N49" s="15"/>
      <c r="O49" s="15"/>
      <c r="P49" s="730"/>
      <c r="Q49" s="739"/>
    </row>
    <row r="50" spans="1:17" s="398" customFormat="1" ht="19.5" customHeight="1">
      <c r="A50" s="762" t="s">
        <v>472</v>
      </c>
      <c r="B50" s="740" t="s">
        <v>463</v>
      </c>
      <c r="C50" s="744"/>
      <c r="D50" s="419"/>
      <c r="E50" s="419"/>
      <c r="F50" s="745"/>
      <c r="G50" s="746"/>
      <c r="H50" s="747"/>
      <c r="I50" s="419"/>
      <c r="J50" s="748"/>
      <c r="K50" s="747"/>
      <c r="L50" s="419"/>
      <c r="M50" s="419"/>
      <c r="N50" s="419"/>
      <c r="O50" s="419"/>
      <c r="P50" s="747"/>
      <c r="Q50" s="749"/>
    </row>
    <row r="51" spans="1:17" s="341" customFormat="1" ht="18">
      <c r="A51" s="741">
        <v>1</v>
      </c>
      <c r="B51" s="627" t="s">
        <v>434</v>
      </c>
      <c r="C51" s="325">
        <v>5295115</v>
      </c>
      <c r="D51" s="590" t="s">
        <v>12</v>
      </c>
      <c r="E51" s="590" t="s">
        <v>311</v>
      </c>
      <c r="F51" s="400">
        <v>-100</v>
      </c>
      <c r="G51" s="257">
        <v>387437</v>
      </c>
      <c r="H51" s="258">
        <v>392970</v>
      </c>
      <c r="I51" s="244">
        <f>G51-H51</f>
        <v>-5533</v>
      </c>
      <c r="J51" s="244">
        <f>$F51*I51</f>
        <v>553300</v>
      </c>
      <c r="K51" s="244">
        <f>J51/1000000</f>
        <v>0.5533</v>
      </c>
      <c r="L51" s="257">
        <v>984122</v>
      </c>
      <c r="M51" s="258">
        <v>984122</v>
      </c>
      <c r="N51" s="244">
        <f>L51-M51</f>
        <v>0</v>
      </c>
      <c r="O51" s="244">
        <f>$F51*N51</f>
        <v>0</v>
      </c>
      <c r="P51" s="244">
        <f>O51/1000000</f>
        <v>0</v>
      </c>
      <c r="Q51" s="705"/>
    </row>
    <row r="52" spans="1:17" s="341" customFormat="1" ht="18">
      <c r="A52" s="710"/>
      <c r="B52" s="627"/>
      <c r="C52" s="325"/>
      <c r="D52" s="590"/>
      <c r="E52" s="590"/>
      <c r="F52" s="400"/>
      <c r="G52" s="257"/>
      <c r="H52" s="394"/>
      <c r="I52" s="73" t="s">
        <v>464</v>
      </c>
      <c r="J52" s="244"/>
      <c r="K52" s="454">
        <f>K51</f>
        <v>0.5533</v>
      </c>
      <c r="L52" s="257"/>
      <c r="M52" s="258"/>
      <c r="N52" s="244"/>
      <c r="O52" s="244"/>
      <c r="P52" s="454">
        <f>P51</f>
        <v>0</v>
      </c>
      <c r="Q52" s="705"/>
    </row>
    <row r="53" spans="1:17" s="341" customFormat="1" ht="16.5">
      <c r="A53" s="710"/>
      <c r="B53" s="532" t="s">
        <v>489</v>
      </c>
      <c r="C53" s="395"/>
      <c r="D53" s="396"/>
      <c r="E53" s="396"/>
      <c r="F53" s="397"/>
      <c r="G53" s="257"/>
      <c r="H53" s="73"/>
      <c r="I53" s="244"/>
      <c r="J53" s="244"/>
      <c r="K53" s="454"/>
      <c r="L53" s="257"/>
      <c r="M53" s="258"/>
      <c r="N53" s="244"/>
      <c r="O53" s="244"/>
      <c r="P53" s="454"/>
      <c r="Q53" s="705"/>
    </row>
    <row r="54" spans="1:17" s="341" customFormat="1" ht="18">
      <c r="A54" s="710"/>
      <c r="B54" s="301" t="s">
        <v>261</v>
      </c>
      <c r="C54" s="712" t="s">
        <v>262</v>
      </c>
      <c r="D54" s="301"/>
      <c r="E54" s="301"/>
      <c r="F54" s="301"/>
      <c r="G54" s="734">
        <v>33.3781</v>
      </c>
      <c r="H54" s="301" t="s">
        <v>263</v>
      </c>
      <c r="I54" s="216"/>
      <c r="J54" s="322"/>
      <c r="K54" s="322">
        <f aca="true" t="shared" si="6" ref="K54:K59">($K$52*G54)/100</f>
        <v>0.18468102730000002</v>
      </c>
      <c r="L54" s="734"/>
      <c r="M54" s="301"/>
      <c r="N54" s="769"/>
      <c r="O54" s="322"/>
      <c r="P54" s="322">
        <f>($P$52*G54)/100</f>
        <v>0</v>
      </c>
      <c r="Q54" s="770"/>
    </row>
    <row r="55" spans="1:17" s="341" customFormat="1" ht="18">
      <c r="A55" s="710"/>
      <c r="B55" s="301" t="s">
        <v>312</v>
      </c>
      <c r="C55" s="712" t="s">
        <v>262</v>
      </c>
      <c r="D55" s="301"/>
      <c r="E55" s="301"/>
      <c r="F55" s="301"/>
      <c r="G55" s="734">
        <v>40.1051</v>
      </c>
      <c r="H55" s="301" t="s">
        <v>263</v>
      </c>
      <c r="I55" s="216"/>
      <c r="J55" s="322"/>
      <c r="K55" s="322">
        <f t="shared" si="6"/>
        <v>0.22190151830000002</v>
      </c>
      <c r="L55" s="734"/>
      <c r="M55" s="15"/>
      <c r="N55" s="769"/>
      <c r="O55" s="322"/>
      <c r="P55" s="322">
        <f>($P$52*G55)/100</f>
        <v>0</v>
      </c>
      <c r="Q55" s="770"/>
    </row>
    <row r="56" spans="1:17" s="341" customFormat="1" ht="18">
      <c r="A56" s="710"/>
      <c r="B56" s="301" t="s">
        <v>313</v>
      </c>
      <c r="C56" s="712" t="s">
        <v>262</v>
      </c>
      <c r="D56" s="301"/>
      <c r="E56" s="301"/>
      <c r="F56" s="301"/>
      <c r="G56" s="734">
        <v>21.1645</v>
      </c>
      <c r="H56" s="301" t="s">
        <v>263</v>
      </c>
      <c r="I56" s="216"/>
      <c r="J56" s="322"/>
      <c r="K56" s="322">
        <f t="shared" si="6"/>
        <v>0.11710317850000002</v>
      </c>
      <c r="L56" s="734"/>
      <c r="M56" s="301"/>
      <c r="N56" s="769"/>
      <c r="O56" s="322"/>
      <c r="P56" s="322">
        <f>($P$52*G56)/100</f>
        <v>0</v>
      </c>
      <c r="Q56" s="770"/>
    </row>
    <row r="57" spans="1:17" s="341" customFormat="1" ht="18">
      <c r="A57" s="710"/>
      <c r="B57" s="301" t="s">
        <v>314</v>
      </c>
      <c r="C57" s="712" t="s">
        <v>262</v>
      </c>
      <c r="D57" s="301"/>
      <c r="E57" s="301"/>
      <c r="F57" s="301"/>
      <c r="G57" s="734">
        <v>3.9475</v>
      </c>
      <c r="H57" s="301" t="s">
        <v>263</v>
      </c>
      <c r="I57" s="216"/>
      <c r="J57" s="322"/>
      <c r="K57" s="322">
        <f t="shared" si="6"/>
        <v>0.021841517499999998</v>
      </c>
      <c r="L57" s="734"/>
      <c r="M57" s="301"/>
      <c r="N57" s="769"/>
      <c r="O57" s="322"/>
      <c r="P57" s="322">
        <f>($P$52*G57)/100</f>
        <v>0</v>
      </c>
      <c r="Q57" s="770"/>
    </row>
    <row r="58" spans="1:17" s="341" customFormat="1" ht="18">
      <c r="A58" s="710"/>
      <c r="B58" s="301" t="s">
        <v>315</v>
      </c>
      <c r="C58" s="712" t="s">
        <v>262</v>
      </c>
      <c r="D58" s="301"/>
      <c r="E58" s="301"/>
      <c r="F58" s="301"/>
      <c r="G58" s="734">
        <v>0.707</v>
      </c>
      <c r="H58" s="301" t="s">
        <v>263</v>
      </c>
      <c r="I58" s="216"/>
      <c r="J58" s="322"/>
      <c r="K58" s="322">
        <f t="shared" si="6"/>
        <v>0.003911831</v>
      </c>
      <c r="L58" s="734"/>
      <c r="M58" s="301"/>
      <c r="N58" s="769"/>
      <c r="O58" s="322"/>
      <c r="P58" s="322">
        <f>($P$52*G58)/100</f>
        <v>0</v>
      </c>
      <c r="Q58" s="770"/>
    </row>
    <row r="59" spans="1:17" s="341" customFormat="1" ht="18.75" thickBot="1">
      <c r="A59" s="750"/>
      <c r="B59" s="726" t="s">
        <v>421</v>
      </c>
      <c r="C59" s="727" t="s">
        <v>262</v>
      </c>
      <c r="D59" s="40"/>
      <c r="E59" s="40"/>
      <c r="F59" s="728"/>
      <c r="G59" s="737">
        <v>0.6977</v>
      </c>
      <c r="H59" s="726" t="s">
        <v>263</v>
      </c>
      <c r="I59" s="766"/>
      <c r="J59" s="766"/>
      <c r="K59" s="766">
        <f t="shared" si="6"/>
        <v>0.0038603741000000002</v>
      </c>
      <c r="L59" s="737"/>
      <c r="M59" s="40"/>
      <c r="N59" s="422"/>
      <c r="O59" s="767"/>
      <c r="P59" s="772">
        <f>($P$52*G54)/100</f>
        <v>0</v>
      </c>
      <c r="Q59" s="771"/>
    </row>
    <row r="60" spans="1:17" s="341" customFormat="1" ht="18">
      <c r="A60" s="70"/>
      <c r="B60" s="301"/>
      <c r="C60" s="692"/>
      <c r="D60" s="15"/>
      <c r="E60" s="15"/>
      <c r="F60" s="714"/>
      <c r="G60" s="743"/>
      <c r="H60" s="301"/>
      <c r="I60" s="15"/>
      <c r="J60" s="715"/>
      <c r="K60" s="730"/>
      <c r="L60" s="743"/>
      <c r="M60" s="15"/>
      <c r="N60" s="15"/>
      <c r="O60" s="15"/>
      <c r="P60" s="730"/>
      <c r="Q60" s="368"/>
    </row>
    <row r="61" spans="1:17" s="341" customFormat="1" ht="18.75" thickBot="1">
      <c r="A61" s="70"/>
      <c r="B61" s="301"/>
      <c r="C61" s="692"/>
      <c r="D61" s="15"/>
      <c r="E61" s="15"/>
      <c r="F61" s="714"/>
      <c r="G61" s="743"/>
      <c r="H61" s="301"/>
      <c r="I61" s="15"/>
      <c r="J61" s="715"/>
      <c r="K61" s="730"/>
      <c r="L61" s="743"/>
      <c r="M61" s="15"/>
      <c r="N61" s="15"/>
      <c r="O61" s="15"/>
      <c r="P61" s="730"/>
      <c r="Q61" s="368"/>
    </row>
    <row r="62" spans="1:17" s="398" customFormat="1" ht="19.5">
      <c r="A62" s="762" t="s">
        <v>473</v>
      </c>
      <c r="B62" s="761" t="s">
        <v>468</v>
      </c>
      <c r="C62" s="751"/>
      <c r="D62" s="752"/>
      <c r="E62" s="752"/>
      <c r="F62" s="751"/>
      <c r="G62" s="753"/>
      <c r="H62" s="754"/>
      <c r="I62" s="755"/>
      <c r="J62" s="755"/>
      <c r="K62" s="756"/>
      <c r="L62" s="731"/>
      <c r="M62" s="753"/>
      <c r="N62" s="755"/>
      <c r="O62" s="755"/>
      <c r="P62" s="756"/>
      <c r="Q62" s="732"/>
    </row>
    <row r="63" spans="1:256" s="398" customFormat="1" ht="18">
      <c r="A63" s="764" t="s">
        <v>260</v>
      </c>
      <c r="B63" s="301" t="s">
        <v>261</v>
      </c>
      <c r="C63" s="394"/>
      <c r="D63" s="301"/>
      <c r="E63" s="301"/>
      <c r="F63" s="231" t="s">
        <v>457</v>
      </c>
      <c r="G63" s="734"/>
      <c r="H63" s="301"/>
      <c r="I63" s="301"/>
      <c r="J63" s="326"/>
      <c r="K63" s="730">
        <f aca="true" t="shared" si="7" ref="K63:K68">SUM(K16,K28,K43,K54)</f>
        <v>4.552363302300001</v>
      </c>
      <c r="L63" s="734"/>
      <c r="M63" s="301"/>
      <c r="N63" s="301"/>
      <c r="O63" s="301"/>
      <c r="P63" s="730">
        <f aca="true" t="shared" si="8" ref="P63:P68">SUM(P16,P28,P43,P54)</f>
        <v>0</v>
      </c>
      <c r="Q63" s="705"/>
      <c r="R63" s="332"/>
      <c r="S63" s="333"/>
      <c r="T63" s="332"/>
      <c r="U63" s="332"/>
      <c r="V63" s="332"/>
      <c r="W63" s="149"/>
      <c r="X63" s="332"/>
      <c r="Y63" s="332"/>
      <c r="Z63" s="334"/>
      <c r="AA63" s="332"/>
      <c r="AB63" s="332"/>
      <c r="AC63" s="332"/>
      <c r="AD63" s="332"/>
      <c r="AE63" s="332"/>
      <c r="AF63" s="332"/>
      <c r="AG63" s="331"/>
      <c r="AH63" s="332"/>
      <c r="AI63" s="333"/>
      <c r="AJ63" s="332"/>
      <c r="AK63" s="332"/>
      <c r="AL63" s="332"/>
      <c r="AM63" s="149"/>
      <c r="AN63" s="332"/>
      <c r="AO63" s="332"/>
      <c r="AP63" s="334"/>
      <c r="AQ63" s="332"/>
      <c r="AR63" s="332"/>
      <c r="AS63" s="332"/>
      <c r="AT63" s="332"/>
      <c r="AU63" s="332"/>
      <c r="AV63" s="332"/>
      <c r="AW63" s="331"/>
      <c r="AX63" s="332"/>
      <c r="AY63" s="333"/>
      <c r="AZ63" s="332"/>
      <c r="BA63" s="332"/>
      <c r="BB63" s="332"/>
      <c r="BC63" s="149"/>
      <c r="BD63" s="332"/>
      <c r="BE63" s="332"/>
      <c r="BF63" s="334"/>
      <c r="BG63" s="332"/>
      <c r="BH63" s="332"/>
      <c r="BI63" s="332"/>
      <c r="BJ63" s="332"/>
      <c r="BK63" s="332"/>
      <c r="BL63" s="332"/>
      <c r="BM63" s="331"/>
      <c r="BN63" s="332"/>
      <c r="BO63" s="333"/>
      <c r="BP63" s="332"/>
      <c r="BQ63" s="332"/>
      <c r="BR63" s="332"/>
      <c r="BS63" s="149"/>
      <c r="BT63" s="332"/>
      <c r="BU63" s="332"/>
      <c r="BV63" s="334"/>
      <c r="BW63" s="332"/>
      <c r="BX63" s="332"/>
      <c r="BY63" s="332"/>
      <c r="BZ63" s="332"/>
      <c r="CA63" s="332"/>
      <c r="CB63" s="332"/>
      <c r="CC63" s="331"/>
      <c r="CD63" s="332"/>
      <c r="CE63" s="333"/>
      <c r="CF63" s="332"/>
      <c r="CG63" s="332"/>
      <c r="CH63" s="332"/>
      <c r="CI63" s="149"/>
      <c r="CJ63" s="332"/>
      <c r="CK63" s="332"/>
      <c r="CL63" s="334"/>
      <c r="CM63" s="332"/>
      <c r="CN63" s="332"/>
      <c r="CO63" s="332"/>
      <c r="CP63" s="332"/>
      <c r="CQ63" s="332"/>
      <c r="CR63" s="332"/>
      <c r="CS63" s="331"/>
      <c r="CT63" s="332"/>
      <c r="CU63" s="333"/>
      <c r="CV63" s="332"/>
      <c r="CW63" s="332"/>
      <c r="CX63" s="332"/>
      <c r="CY63" s="149"/>
      <c r="CZ63" s="332"/>
      <c r="DA63" s="332"/>
      <c r="DB63" s="334"/>
      <c r="DC63" s="332"/>
      <c r="DD63" s="332"/>
      <c r="DE63" s="332"/>
      <c r="DF63" s="332"/>
      <c r="DG63" s="332"/>
      <c r="DH63" s="332"/>
      <c r="DI63" s="331"/>
      <c r="DJ63" s="332"/>
      <c r="DK63" s="333"/>
      <c r="DL63" s="332"/>
      <c r="DM63" s="332"/>
      <c r="DN63" s="332"/>
      <c r="DO63" s="149"/>
      <c r="DP63" s="332"/>
      <c r="DQ63" s="332"/>
      <c r="DR63" s="334"/>
      <c r="DS63" s="332"/>
      <c r="DT63" s="332"/>
      <c r="DU63" s="332"/>
      <c r="DV63" s="332"/>
      <c r="DW63" s="332"/>
      <c r="DX63" s="332"/>
      <c r="DY63" s="331"/>
      <c r="DZ63" s="332"/>
      <c r="EA63" s="333"/>
      <c r="EB63" s="332"/>
      <c r="EC63" s="332"/>
      <c r="ED63" s="332"/>
      <c r="EE63" s="149"/>
      <c r="EF63" s="332"/>
      <c r="EG63" s="332"/>
      <c r="EH63" s="334"/>
      <c r="EI63" s="332"/>
      <c r="EJ63" s="332"/>
      <c r="EK63" s="332"/>
      <c r="EL63" s="332"/>
      <c r="EM63" s="332"/>
      <c r="EN63" s="332"/>
      <c r="EO63" s="331"/>
      <c r="EP63" s="332"/>
      <c r="EQ63" s="333"/>
      <c r="ER63" s="332"/>
      <c r="ES63" s="332"/>
      <c r="ET63" s="332"/>
      <c r="EU63" s="149"/>
      <c r="EV63" s="332"/>
      <c r="EW63" s="332"/>
      <c r="EX63" s="334"/>
      <c r="EY63" s="332"/>
      <c r="EZ63" s="332"/>
      <c r="FA63" s="332"/>
      <c r="FB63" s="332"/>
      <c r="FC63" s="332"/>
      <c r="FD63" s="332"/>
      <c r="FE63" s="331"/>
      <c r="FF63" s="332"/>
      <c r="FG63" s="333"/>
      <c r="FH63" s="332"/>
      <c r="FI63" s="332"/>
      <c r="FJ63" s="332"/>
      <c r="FK63" s="149"/>
      <c r="FL63" s="332"/>
      <c r="FM63" s="332"/>
      <c r="FN63" s="334"/>
      <c r="FO63" s="332"/>
      <c r="FP63" s="332"/>
      <c r="FQ63" s="332"/>
      <c r="FR63" s="332"/>
      <c r="FS63" s="332"/>
      <c r="FT63" s="332"/>
      <c r="FU63" s="331"/>
      <c r="FV63" s="332"/>
      <c r="FW63" s="333"/>
      <c r="FX63" s="332"/>
      <c r="FY63" s="332"/>
      <c r="FZ63" s="332"/>
      <c r="GA63" s="149"/>
      <c r="GB63" s="332"/>
      <c r="GC63" s="332"/>
      <c r="GD63" s="334"/>
      <c r="GE63" s="332"/>
      <c r="GF63" s="332"/>
      <c r="GG63" s="332"/>
      <c r="GH63" s="332"/>
      <c r="GI63" s="332"/>
      <c r="GJ63" s="332"/>
      <c r="GK63" s="331"/>
      <c r="GL63" s="332"/>
      <c r="GM63" s="333"/>
      <c r="GN63" s="332"/>
      <c r="GO63" s="332"/>
      <c r="GP63" s="332"/>
      <c r="GQ63" s="149"/>
      <c r="GR63" s="332"/>
      <c r="GS63" s="332"/>
      <c r="GT63" s="334"/>
      <c r="GU63" s="332"/>
      <c r="GV63" s="332"/>
      <c r="GW63" s="332"/>
      <c r="GX63" s="332"/>
      <c r="GY63" s="332"/>
      <c r="GZ63" s="332"/>
      <c r="HA63" s="331"/>
      <c r="HB63" s="332"/>
      <c r="HC63" s="333"/>
      <c r="HD63" s="332"/>
      <c r="HE63" s="332"/>
      <c r="HF63" s="332"/>
      <c r="HG63" s="149"/>
      <c r="HH63" s="332"/>
      <c r="HI63" s="332"/>
      <c r="HJ63" s="334"/>
      <c r="HK63" s="332"/>
      <c r="HL63" s="332"/>
      <c r="HM63" s="332"/>
      <c r="HN63" s="332"/>
      <c r="HO63" s="332"/>
      <c r="HP63" s="332"/>
      <c r="HQ63" s="331"/>
      <c r="HR63" s="332"/>
      <c r="HS63" s="333"/>
      <c r="HT63" s="332"/>
      <c r="HU63" s="332"/>
      <c r="HV63" s="332"/>
      <c r="HW63" s="149"/>
      <c r="HX63" s="332"/>
      <c r="HY63" s="332"/>
      <c r="HZ63" s="334"/>
      <c r="IA63" s="332"/>
      <c r="IB63" s="332"/>
      <c r="IC63" s="332"/>
      <c r="ID63" s="332"/>
      <c r="IE63" s="332"/>
      <c r="IF63" s="332"/>
      <c r="IG63" s="331"/>
      <c r="IH63" s="332"/>
      <c r="II63" s="333"/>
      <c r="IJ63" s="332"/>
      <c r="IK63" s="332"/>
      <c r="IL63" s="332"/>
      <c r="IM63" s="149"/>
      <c r="IN63" s="332"/>
      <c r="IO63" s="332"/>
      <c r="IP63" s="334"/>
      <c r="IQ63" s="332"/>
      <c r="IR63" s="332"/>
      <c r="IS63" s="332"/>
      <c r="IT63" s="332"/>
      <c r="IU63" s="332"/>
      <c r="IV63" s="332"/>
    </row>
    <row r="64" spans="1:256" s="398" customFormat="1" ht="18">
      <c r="A64" s="764" t="s">
        <v>264</v>
      </c>
      <c r="B64" s="301" t="s">
        <v>312</v>
      </c>
      <c r="C64" s="394"/>
      <c r="D64" s="301"/>
      <c r="E64" s="301"/>
      <c r="F64" s="231" t="s">
        <v>457</v>
      </c>
      <c r="G64" s="734"/>
      <c r="H64" s="301"/>
      <c r="I64" s="301"/>
      <c r="J64" s="326"/>
      <c r="K64" s="730">
        <f t="shared" si="7"/>
        <v>6.331610093300001</v>
      </c>
      <c r="L64" s="734"/>
      <c r="M64" s="15"/>
      <c r="N64" s="301"/>
      <c r="O64" s="301"/>
      <c r="P64" s="730">
        <f t="shared" si="8"/>
        <v>0</v>
      </c>
      <c r="Q64" s="705"/>
      <c r="R64" s="332"/>
      <c r="S64" s="333"/>
      <c r="T64" s="332"/>
      <c r="U64" s="332"/>
      <c r="V64" s="332"/>
      <c r="W64" s="149"/>
      <c r="X64" s="332"/>
      <c r="Y64" s="332"/>
      <c r="Z64" s="334"/>
      <c r="AA64" s="332"/>
      <c r="AB64" s="332"/>
      <c r="AC64"/>
      <c r="AD64" s="332"/>
      <c r="AE64" s="332"/>
      <c r="AF64" s="332"/>
      <c r="AG64" s="331"/>
      <c r="AH64" s="332"/>
      <c r="AI64" s="333"/>
      <c r="AJ64" s="332"/>
      <c r="AK64" s="332"/>
      <c r="AL64" s="332"/>
      <c r="AM64" s="149"/>
      <c r="AN64" s="332"/>
      <c r="AO64" s="332"/>
      <c r="AP64" s="334"/>
      <c r="AQ64" s="332"/>
      <c r="AR64" s="332"/>
      <c r="AS64"/>
      <c r="AT64" s="332"/>
      <c r="AU64" s="332"/>
      <c r="AV64" s="332"/>
      <c r="AW64" s="331"/>
      <c r="AX64" s="332"/>
      <c r="AY64" s="333"/>
      <c r="AZ64" s="332"/>
      <c r="BA64" s="332"/>
      <c r="BB64" s="332"/>
      <c r="BC64" s="149"/>
      <c r="BD64" s="332"/>
      <c r="BE64" s="332"/>
      <c r="BF64" s="334"/>
      <c r="BG64" s="332"/>
      <c r="BH64" s="332"/>
      <c r="BI64"/>
      <c r="BJ64" s="332"/>
      <c r="BK64" s="332"/>
      <c r="BL64" s="332"/>
      <c r="BM64" s="331"/>
      <c r="BN64" s="332"/>
      <c r="BO64" s="333"/>
      <c r="BP64" s="332"/>
      <c r="BQ64" s="332"/>
      <c r="BR64" s="332"/>
      <c r="BS64" s="149"/>
      <c r="BT64" s="332"/>
      <c r="BU64" s="332"/>
      <c r="BV64" s="334"/>
      <c r="BW64" s="332"/>
      <c r="BX64" s="332"/>
      <c r="BY64"/>
      <c r="BZ64" s="332"/>
      <c r="CA64" s="332"/>
      <c r="CB64" s="332"/>
      <c r="CC64" s="331"/>
      <c r="CD64" s="332"/>
      <c r="CE64" s="333"/>
      <c r="CF64" s="332"/>
      <c r="CG64" s="332"/>
      <c r="CH64" s="332"/>
      <c r="CI64" s="149"/>
      <c r="CJ64" s="332"/>
      <c r="CK64" s="332"/>
      <c r="CL64" s="334"/>
      <c r="CM64" s="332"/>
      <c r="CN64" s="332"/>
      <c r="CO64"/>
      <c r="CP64" s="332"/>
      <c r="CQ64" s="332"/>
      <c r="CR64" s="332"/>
      <c r="CS64" s="331"/>
      <c r="CT64" s="332"/>
      <c r="CU64" s="333"/>
      <c r="CV64" s="332"/>
      <c r="CW64" s="332"/>
      <c r="CX64" s="332"/>
      <c r="CY64" s="149"/>
      <c r="CZ64" s="332"/>
      <c r="DA64" s="332"/>
      <c r="DB64" s="334"/>
      <c r="DC64" s="332"/>
      <c r="DD64" s="332"/>
      <c r="DE64"/>
      <c r="DF64" s="332"/>
      <c r="DG64" s="332"/>
      <c r="DH64" s="332"/>
      <c r="DI64" s="331"/>
      <c r="DJ64" s="332"/>
      <c r="DK64" s="333"/>
      <c r="DL64" s="332"/>
      <c r="DM64" s="332"/>
      <c r="DN64" s="332"/>
      <c r="DO64" s="149"/>
      <c r="DP64" s="332"/>
      <c r="DQ64" s="332"/>
      <c r="DR64" s="334"/>
      <c r="DS64" s="332"/>
      <c r="DT64" s="332"/>
      <c r="DU64"/>
      <c r="DV64" s="332"/>
      <c r="DW64" s="332"/>
      <c r="DX64" s="332"/>
      <c r="DY64" s="331"/>
      <c r="DZ64" s="332"/>
      <c r="EA64" s="333"/>
      <c r="EB64" s="332"/>
      <c r="EC64" s="332"/>
      <c r="ED64" s="332"/>
      <c r="EE64" s="149"/>
      <c r="EF64" s="332"/>
      <c r="EG64" s="332"/>
      <c r="EH64" s="334"/>
      <c r="EI64" s="332"/>
      <c r="EJ64" s="332"/>
      <c r="EK64"/>
      <c r="EL64" s="332"/>
      <c r="EM64" s="332"/>
      <c r="EN64" s="332"/>
      <c r="EO64" s="331"/>
      <c r="EP64" s="332"/>
      <c r="EQ64" s="333"/>
      <c r="ER64" s="332"/>
      <c r="ES64" s="332"/>
      <c r="ET64" s="332"/>
      <c r="EU64" s="149"/>
      <c r="EV64" s="332"/>
      <c r="EW64" s="332"/>
      <c r="EX64" s="334"/>
      <c r="EY64" s="332"/>
      <c r="EZ64" s="332"/>
      <c r="FA64"/>
      <c r="FB64" s="332"/>
      <c r="FC64" s="332"/>
      <c r="FD64" s="332"/>
      <c r="FE64" s="331"/>
      <c r="FF64" s="332"/>
      <c r="FG64" s="333"/>
      <c r="FH64" s="332"/>
      <c r="FI64" s="332"/>
      <c r="FJ64" s="332"/>
      <c r="FK64" s="149"/>
      <c r="FL64" s="332"/>
      <c r="FM64" s="332"/>
      <c r="FN64" s="334"/>
      <c r="FO64" s="332"/>
      <c r="FP64" s="332"/>
      <c r="FQ64"/>
      <c r="FR64" s="332"/>
      <c r="FS64" s="332"/>
      <c r="FT64" s="332"/>
      <c r="FU64" s="331"/>
      <c r="FV64" s="332"/>
      <c r="FW64" s="333"/>
      <c r="FX64" s="332"/>
      <c r="FY64" s="332"/>
      <c r="FZ64" s="332"/>
      <c r="GA64" s="149"/>
      <c r="GB64" s="332"/>
      <c r="GC64" s="332"/>
      <c r="GD64" s="334"/>
      <c r="GE64" s="332"/>
      <c r="GF64" s="332"/>
      <c r="GG64"/>
      <c r="GH64" s="332"/>
      <c r="GI64" s="332"/>
      <c r="GJ64" s="332"/>
      <c r="GK64" s="331"/>
      <c r="GL64" s="332"/>
      <c r="GM64" s="333"/>
      <c r="GN64" s="332"/>
      <c r="GO64" s="332"/>
      <c r="GP64" s="332"/>
      <c r="GQ64" s="149"/>
      <c r="GR64" s="332"/>
      <c r="GS64" s="332"/>
      <c r="GT64" s="334"/>
      <c r="GU64" s="332"/>
      <c r="GV64" s="332"/>
      <c r="GW64"/>
      <c r="GX64" s="332"/>
      <c r="GY64" s="332"/>
      <c r="GZ64" s="332"/>
      <c r="HA64" s="331"/>
      <c r="HB64" s="332"/>
      <c r="HC64" s="333"/>
      <c r="HD64" s="332"/>
      <c r="HE64" s="332"/>
      <c r="HF64" s="332"/>
      <c r="HG64" s="149"/>
      <c r="HH64" s="332"/>
      <c r="HI64" s="332"/>
      <c r="HJ64" s="334"/>
      <c r="HK64" s="332"/>
      <c r="HL64" s="332"/>
      <c r="HM64"/>
      <c r="HN64" s="332"/>
      <c r="HO64" s="332"/>
      <c r="HP64" s="332"/>
      <c r="HQ64" s="331"/>
      <c r="HR64" s="332"/>
      <c r="HS64" s="333"/>
      <c r="HT64" s="332"/>
      <c r="HU64" s="332"/>
      <c r="HV64" s="332"/>
      <c r="HW64" s="149"/>
      <c r="HX64" s="332"/>
      <c r="HY64" s="332"/>
      <c r="HZ64" s="334"/>
      <c r="IA64" s="332"/>
      <c r="IB64" s="332"/>
      <c r="IC64"/>
      <c r="ID64" s="332"/>
      <c r="IE64" s="332"/>
      <c r="IF64" s="332"/>
      <c r="IG64" s="331"/>
      <c r="IH64" s="332"/>
      <c r="II64" s="333"/>
      <c r="IJ64" s="332"/>
      <c r="IK64" s="332"/>
      <c r="IL64" s="332"/>
      <c r="IM64" s="149"/>
      <c r="IN64" s="332"/>
      <c r="IO64" s="332"/>
      <c r="IP64" s="334"/>
      <c r="IQ64" s="332"/>
      <c r="IR64" s="332"/>
      <c r="IS64"/>
      <c r="IT64" s="332"/>
      <c r="IU64" s="332"/>
      <c r="IV64" s="332"/>
    </row>
    <row r="65" spans="1:256" s="398" customFormat="1" ht="18">
      <c r="A65" s="764" t="s">
        <v>265</v>
      </c>
      <c r="B65" s="301" t="s">
        <v>313</v>
      </c>
      <c r="C65" s="394"/>
      <c r="D65" s="301"/>
      <c r="E65" s="301"/>
      <c r="F65" s="231" t="s">
        <v>457</v>
      </c>
      <c r="G65" s="734"/>
      <c r="H65" s="301"/>
      <c r="I65" s="301"/>
      <c r="J65" s="326"/>
      <c r="K65" s="730">
        <f t="shared" si="7"/>
        <v>3.4661604785</v>
      </c>
      <c r="L65" s="734"/>
      <c r="M65" s="301"/>
      <c r="N65" s="301"/>
      <c r="O65" s="301"/>
      <c r="P65" s="730">
        <f t="shared" si="8"/>
        <v>0</v>
      </c>
      <c r="Q65" s="705"/>
      <c r="R65" s="332"/>
      <c r="S65" s="333"/>
      <c r="T65" s="332"/>
      <c r="U65" s="332"/>
      <c r="V65" s="332"/>
      <c r="W65" s="149"/>
      <c r="X65" s="332"/>
      <c r="Y65" s="332"/>
      <c r="Z65" s="334"/>
      <c r="AA65" s="332"/>
      <c r="AB65" s="332"/>
      <c r="AC65" s="332"/>
      <c r="AD65" s="332"/>
      <c r="AE65" s="332"/>
      <c r="AF65" s="332"/>
      <c r="AG65" s="331"/>
      <c r="AH65" s="332"/>
      <c r="AI65" s="333"/>
      <c r="AJ65" s="332"/>
      <c r="AK65" s="332"/>
      <c r="AL65" s="332"/>
      <c r="AM65" s="149"/>
      <c r="AN65" s="332"/>
      <c r="AO65" s="332"/>
      <c r="AP65" s="334"/>
      <c r="AQ65" s="332"/>
      <c r="AR65" s="332"/>
      <c r="AS65" s="332"/>
      <c r="AT65" s="332"/>
      <c r="AU65" s="332"/>
      <c r="AV65" s="332"/>
      <c r="AW65" s="331"/>
      <c r="AX65" s="332"/>
      <c r="AY65" s="333"/>
      <c r="AZ65" s="332"/>
      <c r="BA65" s="332"/>
      <c r="BB65" s="332"/>
      <c r="BC65" s="149"/>
      <c r="BD65" s="332"/>
      <c r="BE65" s="332"/>
      <c r="BF65" s="334"/>
      <c r="BG65" s="332"/>
      <c r="BH65" s="332"/>
      <c r="BI65" s="332"/>
      <c r="BJ65" s="332"/>
      <c r="BK65" s="332"/>
      <c r="BL65" s="332"/>
      <c r="BM65" s="331"/>
      <c r="BN65" s="332"/>
      <c r="BO65" s="333"/>
      <c r="BP65" s="332"/>
      <c r="BQ65" s="332"/>
      <c r="BR65" s="332"/>
      <c r="BS65" s="149"/>
      <c r="BT65" s="332"/>
      <c r="BU65" s="332"/>
      <c r="BV65" s="334"/>
      <c r="BW65" s="332"/>
      <c r="BX65" s="332"/>
      <c r="BY65" s="332"/>
      <c r="BZ65" s="332"/>
      <c r="CA65" s="332"/>
      <c r="CB65" s="332"/>
      <c r="CC65" s="331"/>
      <c r="CD65" s="332"/>
      <c r="CE65" s="333"/>
      <c r="CF65" s="332"/>
      <c r="CG65" s="332"/>
      <c r="CH65" s="332"/>
      <c r="CI65" s="149"/>
      <c r="CJ65" s="332"/>
      <c r="CK65" s="332"/>
      <c r="CL65" s="334"/>
      <c r="CM65" s="332"/>
      <c r="CN65" s="332"/>
      <c r="CO65" s="332"/>
      <c r="CP65" s="332"/>
      <c r="CQ65" s="332"/>
      <c r="CR65" s="332"/>
      <c r="CS65" s="331"/>
      <c r="CT65" s="332"/>
      <c r="CU65" s="333"/>
      <c r="CV65" s="332"/>
      <c r="CW65" s="332"/>
      <c r="CX65" s="332"/>
      <c r="CY65" s="149"/>
      <c r="CZ65" s="332"/>
      <c r="DA65" s="332"/>
      <c r="DB65" s="334"/>
      <c r="DC65" s="332"/>
      <c r="DD65" s="332"/>
      <c r="DE65" s="332"/>
      <c r="DF65" s="332"/>
      <c r="DG65" s="332"/>
      <c r="DH65" s="332"/>
      <c r="DI65" s="331"/>
      <c r="DJ65" s="332"/>
      <c r="DK65" s="333"/>
      <c r="DL65" s="332"/>
      <c r="DM65" s="332"/>
      <c r="DN65" s="332"/>
      <c r="DO65" s="149"/>
      <c r="DP65" s="332"/>
      <c r="DQ65" s="332"/>
      <c r="DR65" s="334"/>
      <c r="DS65" s="332"/>
      <c r="DT65" s="332"/>
      <c r="DU65" s="332"/>
      <c r="DV65" s="332"/>
      <c r="DW65" s="332"/>
      <c r="DX65" s="332"/>
      <c r="DY65" s="331"/>
      <c r="DZ65" s="332"/>
      <c r="EA65" s="333"/>
      <c r="EB65" s="332"/>
      <c r="EC65" s="332"/>
      <c r="ED65" s="332"/>
      <c r="EE65" s="149"/>
      <c r="EF65" s="332"/>
      <c r="EG65" s="332"/>
      <c r="EH65" s="334"/>
      <c r="EI65" s="332"/>
      <c r="EJ65" s="332"/>
      <c r="EK65" s="332"/>
      <c r="EL65" s="332"/>
      <c r="EM65" s="332"/>
      <c r="EN65" s="332"/>
      <c r="EO65" s="331"/>
      <c r="EP65" s="332"/>
      <c r="EQ65" s="333"/>
      <c r="ER65" s="332"/>
      <c r="ES65" s="332"/>
      <c r="ET65" s="332"/>
      <c r="EU65" s="149"/>
      <c r="EV65" s="332"/>
      <c r="EW65" s="332"/>
      <c r="EX65" s="334"/>
      <c r="EY65" s="332"/>
      <c r="EZ65" s="332"/>
      <c r="FA65" s="332"/>
      <c r="FB65" s="332"/>
      <c r="FC65" s="332"/>
      <c r="FD65" s="332"/>
      <c r="FE65" s="331"/>
      <c r="FF65" s="332"/>
      <c r="FG65" s="333"/>
      <c r="FH65" s="332"/>
      <c r="FI65" s="332"/>
      <c r="FJ65" s="332"/>
      <c r="FK65" s="149"/>
      <c r="FL65" s="332"/>
      <c r="FM65" s="332"/>
      <c r="FN65" s="334"/>
      <c r="FO65" s="332"/>
      <c r="FP65" s="332"/>
      <c r="FQ65" s="332"/>
      <c r="FR65" s="332"/>
      <c r="FS65" s="332"/>
      <c r="FT65" s="332"/>
      <c r="FU65" s="331"/>
      <c r="FV65" s="332"/>
      <c r="FW65" s="333"/>
      <c r="FX65" s="332"/>
      <c r="FY65" s="332"/>
      <c r="FZ65" s="332"/>
      <c r="GA65" s="149"/>
      <c r="GB65" s="332"/>
      <c r="GC65" s="332"/>
      <c r="GD65" s="334"/>
      <c r="GE65" s="332"/>
      <c r="GF65" s="332"/>
      <c r="GG65" s="332"/>
      <c r="GH65" s="332"/>
      <c r="GI65" s="332"/>
      <c r="GJ65" s="332"/>
      <c r="GK65" s="331"/>
      <c r="GL65" s="332"/>
      <c r="GM65" s="333"/>
      <c r="GN65" s="332"/>
      <c r="GO65" s="332"/>
      <c r="GP65" s="332"/>
      <c r="GQ65" s="149"/>
      <c r="GR65" s="332"/>
      <c r="GS65" s="332"/>
      <c r="GT65" s="334"/>
      <c r="GU65" s="332"/>
      <c r="GV65" s="332"/>
      <c r="GW65" s="332"/>
      <c r="GX65" s="332"/>
      <c r="GY65" s="332"/>
      <c r="GZ65" s="332"/>
      <c r="HA65" s="331"/>
      <c r="HB65" s="332"/>
      <c r="HC65" s="333"/>
      <c r="HD65" s="332"/>
      <c r="HE65" s="332"/>
      <c r="HF65" s="332"/>
      <c r="HG65" s="149"/>
      <c r="HH65" s="332"/>
      <c r="HI65" s="332"/>
      <c r="HJ65" s="334"/>
      <c r="HK65" s="332"/>
      <c r="HL65" s="332"/>
      <c r="HM65" s="332"/>
      <c r="HN65" s="332"/>
      <c r="HO65" s="332"/>
      <c r="HP65" s="332"/>
      <c r="HQ65" s="331"/>
      <c r="HR65" s="332"/>
      <c r="HS65" s="333"/>
      <c r="HT65" s="332"/>
      <c r="HU65" s="332"/>
      <c r="HV65" s="332"/>
      <c r="HW65" s="149"/>
      <c r="HX65" s="332"/>
      <c r="HY65" s="332"/>
      <c r="HZ65" s="334"/>
      <c r="IA65" s="332"/>
      <c r="IB65" s="332"/>
      <c r="IC65" s="332"/>
      <c r="ID65" s="332"/>
      <c r="IE65" s="332"/>
      <c r="IF65" s="332"/>
      <c r="IG65" s="331"/>
      <c r="IH65" s="332"/>
      <c r="II65" s="333"/>
      <c r="IJ65" s="332"/>
      <c r="IK65" s="332"/>
      <c r="IL65" s="332"/>
      <c r="IM65" s="149"/>
      <c r="IN65" s="332"/>
      <c r="IO65" s="332"/>
      <c r="IP65" s="334"/>
      <c r="IQ65" s="332"/>
      <c r="IR65" s="332"/>
      <c r="IS65" s="332"/>
      <c r="IT65" s="332"/>
      <c r="IU65" s="332"/>
      <c r="IV65" s="332"/>
    </row>
    <row r="66" spans="1:256" s="398" customFormat="1" ht="18">
      <c r="A66" s="764" t="s">
        <v>266</v>
      </c>
      <c r="B66" s="301" t="s">
        <v>314</v>
      </c>
      <c r="C66" s="394"/>
      <c r="D66" s="301"/>
      <c r="E66" s="301"/>
      <c r="F66" s="231" t="s">
        <v>457</v>
      </c>
      <c r="G66" s="734"/>
      <c r="H66" s="301"/>
      <c r="I66" s="301"/>
      <c r="J66" s="326"/>
      <c r="K66" s="730">
        <f t="shared" si="7"/>
        <v>0.4945447925</v>
      </c>
      <c r="L66" s="734"/>
      <c r="M66" s="301"/>
      <c r="N66" s="301"/>
      <c r="O66" s="301"/>
      <c r="P66" s="730">
        <f t="shared" si="8"/>
        <v>0</v>
      </c>
      <c r="Q66" s="705"/>
      <c r="R66" s="332"/>
      <c r="S66" s="333"/>
      <c r="T66" s="332"/>
      <c r="U66" s="332"/>
      <c r="V66" s="332"/>
      <c r="W66" s="149"/>
      <c r="X66" s="332"/>
      <c r="Y66" s="332"/>
      <c r="Z66" s="334"/>
      <c r="AA66" s="332"/>
      <c r="AB66" s="332"/>
      <c r="AC66" s="332"/>
      <c r="AD66" s="332"/>
      <c r="AE66" s="332"/>
      <c r="AF66" s="332"/>
      <c r="AG66" s="331"/>
      <c r="AH66" s="332"/>
      <c r="AI66" s="333"/>
      <c r="AJ66" s="332"/>
      <c r="AK66" s="332"/>
      <c r="AL66" s="332"/>
      <c r="AM66" s="149"/>
      <c r="AN66" s="332"/>
      <c r="AO66" s="332"/>
      <c r="AP66" s="334"/>
      <c r="AQ66" s="332"/>
      <c r="AR66" s="332"/>
      <c r="AS66" s="332"/>
      <c r="AT66" s="332"/>
      <c r="AU66" s="332"/>
      <c r="AV66" s="332"/>
      <c r="AW66" s="331"/>
      <c r="AX66" s="332"/>
      <c r="AY66" s="333"/>
      <c r="AZ66" s="332"/>
      <c r="BA66" s="332"/>
      <c r="BB66" s="332"/>
      <c r="BC66" s="149"/>
      <c r="BD66" s="332"/>
      <c r="BE66" s="332"/>
      <c r="BF66" s="334"/>
      <c r="BG66" s="332"/>
      <c r="BH66" s="332"/>
      <c r="BI66" s="332"/>
      <c r="BJ66" s="332"/>
      <c r="BK66" s="332"/>
      <c r="BL66" s="332"/>
      <c r="BM66" s="331"/>
      <c r="BN66" s="332"/>
      <c r="BO66" s="333"/>
      <c r="BP66" s="332"/>
      <c r="BQ66" s="332"/>
      <c r="BR66" s="332"/>
      <c r="BS66" s="149"/>
      <c r="BT66" s="332"/>
      <c r="BU66" s="332"/>
      <c r="BV66" s="334"/>
      <c r="BW66" s="332"/>
      <c r="BX66" s="332"/>
      <c r="BY66" s="332"/>
      <c r="BZ66" s="332"/>
      <c r="CA66" s="332"/>
      <c r="CB66" s="332"/>
      <c r="CC66" s="331"/>
      <c r="CD66" s="332"/>
      <c r="CE66" s="333"/>
      <c r="CF66" s="332"/>
      <c r="CG66" s="332"/>
      <c r="CH66" s="332"/>
      <c r="CI66" s="149"/>
      <c r="CJ66" s="332"/>
      <c r="CK66" s="332"/>
      <c r="CL66" s="334"/>
      <c r="CM66" s="332"/>
      <c r="CN66" s="332"/>
      <c r="CO66" s="332"/>
      <c r="CP66" s="332"/>
      <c r="CQ66" s="332"/>
      <c r="CR66" s="332"/>
      <c r="CS66" s="331"/>
      <c r="CT66" s="332"/>
      <c r="CU66" s="333"/>
      <c r="CV66" s="332"/>
      <c r="CW66" s="332"/>
      <c r="CX66" s="332"/>
      <c r="CY66" s="149"/>
      <c r="CZ66" s="332"/>
      <c r="DA66" s="332"/>
      <c r="DB66" s="334"/>
      <c r="DC66" s="332"/>
      <c r="DD66" s="332"/>
      <c r="DE66" s="332"/>
      <c r="DF66" s="332"/>
      <c r="DG66" s="332"/>
      <c r="DH66" s="332"/>
      <c r="DI66" s="331"/>
      <c r="DJ66" s="332"/>
      <c r="DK66" s="333"/>
      <c r="DL66" s="332"/>
      <c r="DM66" s="332"/>
      <c r="DN66" s="332"/>
      <c r="DO66" s="149"/>
      <c r="DP66" s="332"/>
      <c r="DQ66" s="332"/>
      <c r="DR66" s="334"/>
      <c r="DS66" s="332"/>
      <c r="DT66" s="332"/>
      <c r="DU66" s="332"/>
      <c r="DV66" s="332"/>
      <c r="DW66" s="332"/>
      <c r="DX66" s="332"/>
      <c r="DY66" s="331"/>
      <c r="DZ66" s="332"/>
      <c r="EA66" s="333"/>
      <c r="EB66" s="332"/>
      <c r="EC66" s="332"/>
      <c r="ED66" s="332"/>
      <c r="EE66" s="149"/>
      <c r="EF66" s="332"/>
      <c r="EG66" s="332"/>
      <c r="EH66" s="334"/>
      <c r="EI66" s="332"/>
      <c r="EJ66" s="332"/>
      <c r="EK66" s="332"/>
      <c r="EL66" s="332"/>
      <c r="EM66" s="332"/>
      <c r="EN66" s="332"/>
      <c r="EO66" s="331"/>
      <c r="EP66" s="332"/>
      <c r="EQ66" s="333"/>
      <c r="ER66" s="332"/>
      <c r="ES66" s="332"/>
      <c r="ET66" s="332"/>
      <c r="EU66" s="149"/>
      <c r="EV66" s="332"/>
      <c r="EW66" s="332"/>
      <c r="EX66" s="334"/>
      <c r="EY66" s="332"/>
      <c r="EZ66" s="332"/>
      <c r="FA66" s="332"/>
      <c r="FB66" s="332"/>
      <c r="FC66" s="332"/>
      <c r="FD66" s="332"/>
      <c r="FE66" s="331"/>
      <c r="FF66" s="332"/>
      <c r="FG66" s="333"/>
      <c r="FH66" s="332"/>
      <c r="FI66" s="332"/>
      <c r="FJ66" s="332"/>
      <c r="FK66" s="149"/>
      <c r="FL66" s="332"/>
      <c r="FM66" s="332"/>
      <c r="FN66" s="334"/>
      <c r="FO66" s="332"/>
      <c r="FP66" s="332"/>
      <c r="FQ66" s="332"/>
      <c r="FR66" s="332"/>
      <c r="FS66" s="332"/>
      <c r="FT66" s="332"/>
      <c r="FU66" s="331"/>
      <c r="FV66" s="332"/>
      <c r="FW66" s="333"/>
      <c r="FX66" s="332"/>
      <c r="FY66" s="332"/>
      <c r="FZ66" s="332"/>
      <c r="GA66" s="149"/>
      <c r="GB66" s="332"/>
      <c r="GC66" s="332"/>
      <c r="GD66" s="334"/>
      <c r="GE66" s="332"/>
      <c r="GF66" s="332"/>
      <c r="GG66" s="332"/>
      <c r="GH66" s="332"/>
      <c r="GI66" s="332"/>
      <c r="GJ66" s="332"/>
      <c r="GK66" s="331"/>
      <c r="GL66" s="332"/>
      <c r="GM66" s="333"/>
      <c r="GN66" s="332"/>
      <c r="GO66" s="332"/>
      <c r="GP66" s="332"/>
      <c r="GQ66" s="149"/>
      <c r="GR66" s="332"/>
      <c r="GS66" s="332"/>
      <c r="GT66" s="334"/>
      <c r="GU66" s="332"/>
      <c r="GV66" s="332"/>
      <c r="GW66" s="332"/>
      <c r="GX66" s="332"/>
      <c r="GY66" s="332"/>
      <c r="GZ66" s="332"/>
      <c r="HA66" s="331"/>
      <c r="HB66" s="332"/>
      <c r="HC66" s="333"/>
      <c r="HD66" s="332"/>
      <c r="HE66" s="332"/>
      <c r="HF66" s="332"/>
      <c r="HG66" s="149"/>
      <c r="HH66" s="332"/>
      <c r="HI66" s="332"/>
      <c r="HJ66" s="334"/>
      <c r="HK66" s="332"/>
      <c r="HL66" s="332"/>
      <c r="HM66" s="332"/>
      <c r="HN66" s="332"/>
      <c r="HO66" s="332"/>
      <c r="HP66" s="332"/>
      <c r="HQ66" s="331"/>
      <c r="HR66" s="332"/>
      <c r="HS66" s="333"/>
      <c r="HT66" s="332"/>
      <c r="HU66" s="332"/>
      <c r="HV66" s="332"/>
      <c r="HW66" s="149"/>
      <c r="HX66" s="332"/>
      <c r="HY66" s="332"/>
      <c r="HZ66" s="334"/>
      <c r="IA66" s="332"/>
      <c r="IB66" s="332"/>
      <c r="IC66" s="332"/>
      <c r="ID66" s="332"/>
      <c r="IE66" s="332"/>
      <c r="IF66" s="332"/>
      <c r="IG66" s="331"/>
      <c r="IH66" s="332"/>
      <c r="II66" s="333"/>
      <c r="IJ66" s="332"/>
      <c r="IK66" s="332"/>
      <c r="IL66" s="332"/>
      <c r="IM66" s="149"/>
      <c r="IN66" s="332"/>
      <c r="IO66" s="332"/>
      <c r="IP66" s="334"/>
      <c r="IQ66" s="332"/>
      <c r="IR66" s="332"/>
      <c r="IS66" s="332"/>
      <c r="IT66" s="332"/>
      <c r="IU66" s="332"/>
      <c r="IV66" s="332"/>
    </row>
    <row r="67" spans="1:256" s="398" customFormat="1" ht="18">
      <c r="A67" s="764" t="s">
        <v>267</v>
      </c>
      <c r="B67" s="301" t="s">
        <v>315</v>
      </c>
      <c r="C67" s="394"/>
      <c r="D67" s="301"/>
      <c r="E67" s="301"/>
      <c r="F67" s="231" t="s">
        <v>457</v>
      </c>
      <c r="G67" s="734"/>
      <c r="H67" s="301"/>
      <c r="I67" s="301"/>
      <c r="J67" s="326"/>
      <c r="K67" s="730">
        <f t="shared" si="7"/>
        <v>-0.053809669000000004</v>
      </c>
      <c r="L67" s="734"/>
      <c r="M67" s="301"/>
      <c r="N67" s="301"/>
      <c r="O67" s="301"/>
      <c r="P67" s="730">
        <f t="shared" si="8"/>
        <v>0</v>
      </c>
      <c r="Q67" s="705"/>
      <c r="R67" s="332"/>
      <c r="S67" s="333"/>
      <c r="T67" s="332"/>
      <c r="U67" s="332"/>
      <c r="V67" s="332"/>
      <c r="W67" s="149"/>
      <c r="X67" s="332"/>
      <c r="Y67" s="332"/>
      <c r="Z67" s="334"/>
      <c r="AA67" s="332"/>
      <c r="AB67" s="332"/>
      <c r="AC67" s="332"/>
      <c r="AD67" s="332"/>
      <c r="AE67" s="332"/>
      <c r="AF67" s="332"/>
      <c r="AG67" s="331"/>
      <c r="AH67" s="332"/>
      <c r="AI67" s="333"/>
      <c r="AJ67" s="332"/>
      <c r="AK67" s="332"/>
      <c r="AL67" s="332"/>
      <c r="AM67" s="149"/>
      <c r="AN67" s="332"/>
      <c r="AO67" s="332"/>
      <c r="AP67" s="334"/>
      <c r="AQ67" s="332"/>
      <c r="AR67" s="332"/>
      <c r="AS67" s="332"/>
      <c r="AT67" s="332"/>
      <c r="AU67" s="332"/>
      <c r="AV67" s="332"/>
      <c r="AW67" s="331"/>
      <c r="AX67" s="332"/>
      <c r="AY67" s="333"/>
      <c r="AZ67" s="332"/>
      <c r="BA67" s="332"/>
      <c r="BB67" s="332"/>
      <c r="BC67" s="149"/>
      <c r="BD67" s="332"/>
      <c r="BE67" s="332"/>
      <c r="BF67" s="334"/>
      <c r="BG67" s="332"/>
      <c r="BH67" s="332"/>
      <c r="BI67" s="332"/>
      <c r="BJ67" s="332"/>
      <c r="BK67" s="332"/>
      <c r="BL67" s="332"/>
      <c r="BM67" s="331"/>
      <c r="BN67" s="332"/>
      <c r="BO67" s="333"/>
      <c r="BP67" s="332"/>
      <c r="BQ67" s="332"/>
      <c r="BR67" s="332"/>
      <c r="BS67" s="149"/>
      <c r="BT67" s="332"/>
      <c r="BU67" s="332"/>
      <c r="BV67" s="334"/>
      <c r="BW67" s="332"/>
      <c r="BX67" s="332"/>
      <c r="BY67" s="332"/>
      <c r="BZ67" s="332"/>
      <c r="CA67" s="332"/>
      <c r="CB67" s="332"/>
      <c r="CC67" s="331"/>
      <c r="CD67" s="332"/>
      <c r="CE67" s="333"/>
      <c r="CF67" s="332"/>
      <c r="CG67" s="332"/>
      <c r="CH67" s="332"/>
      <c r="CI67" s="149"/>
      <c r="CJ67" s="332"/>
      <c r="CK67" s="332"/>
      <c r="CL67" s="334"/>
      <c r="CM67" s="332"/>
      <c r="CN67" s="332"/>
      <c r="CO67" s="332"/>
      <c r="CP67" s="332"/>
      <c r="CQ67" s="332"/>
      <c r="CR67" s="332"/>
      <c r="CS67" s="331"/>
      <c r="CT67" s="332"/>
      <c r="CU67" s="333"/>
      <c r="CV67" s="332"/>
      <c r="CW67" s="332"/>
      <c r="CX67" s="332"/>
      <c r="CY67" s="149"/>
      <c r="CZ67" s="332"/>
      <c r="DA67" s="332"/>
      <c r="DB67" s="334"/>
      <c r="DC67" s="332"/>
      <c r="DD67" s="332"/>
      <c r="DE67" s="332"/>
      <c r="DF67" s="332"/>
      <c r="DG67" s="332"/>
      <c r="DH67" s="332"/>
      <c r="DI67" s="331"/>
      <c r="DJ67" s="332"/>
      <c r="DK67" s="333"/>
      <c r="DL67" s="332"/>
      <c r="DM67" s="332"/>
      <c r="DN67" s="332"/>
      <c r="DO67" s="149"/>
      <c r="DP67" s="332"/>
      <c r="DQ67" s="332"/>
      <c r="DR67" s="334"/>
      <c r="DS67" s="332"/>
      <c r="DT67" s="332"/>
      <c r="DU67" s="332"/>
      <c r="DV67" s="332"/>
      <c r="DW67" s="332"/>
      <c r="DX67" s="332"/>
      <c r="DY67" s="331"/>
      <c r="DZ67" s="332"/>
      <c r="EA67" s="333"/>
      <c r="EB67" s="332"/>
      <c r="EC67" s="332"/>
      <c r="ED67" s="332"/>
      <c r="EE67" s="149"/>
      <c r="EF67" s="332"/>
      <c r="EG67" s="332"/>
      <c r="EH67" s="334"/>
      <c r="EI67" s="332"/>
      <c r="EJ67" s="332"/>
      <c r="EK67" s="332"/>
      <c r="EL67" s="332"/>
      <c r="EM67" s="332"/>
      <c r="EN67" s="332"/>
      <c r="EO67" s="331"/>
      <c r="EP67" s="332"/>
      <c r="EQ67" s="333"/>
      <c r="ER67" s="332"/>
      <c r="ES67" s="332"/>
      <c r="ET67" s="332"/>
      <c r="EU67" s="149"/>
      <c r="EV67" s="332"/>
      <c r="EW67" s="332"/>
      <c r="EX67" s="334"/>
      <c r="EY67" s="332"/>
      <c r="EZ67" s="332"/>
      <c r="FA67" s="332"/>
      <c r="FB67" s="332"/>
      <c r="FC67" s="332"/>
      <c r="FD67" s="332"/>
      <c r="FE67" s="331"/>
      <c r="FF67" s="332"/>
      <c r="FG67" s="333"/>
      <c r="FH67" s="332"/>
      <c r="FI67" s="332"/>
      <c r="FJ67" s="332"/>
      <c r="FK67" s="149"/>
      <c r="FL67" s="332"/>
      <c r="FM67" s="332"/>
      <c r="FN67" s="334"/>
      <c r="FO67" s="332"/>
      <c r="FP67" s="332"/>
      <c r="FQ67" s="332"/>
      <c r="FR67" s="332"/>
      <c r="FS67" s="332"/>
      <c r="FT67" s="332"/>
      <c r="FU67" s="331"/>
      <c r="FV67" s="332"/>
      <c r="FW67" s="333"/>
      <c r="FX67" s="332"/>
      <c r="FY67" s="332"/>
      <c r="FZ67" s="332"/>
      <c r="GA67" s="149"/>
      <c r="GB67" s="332"/>
      <c r="GC67" s="332"/>
      <c r="GD67" s="334"/>
      <c r="GE67" s="332"/>
      <c r="GF67" s="332"/>
      <c r="GG67" s="332"/>
      <c r="GH67" s="332"/>
      <c r="GI67" s="332"/>
      <c r="GJ67" s="332"/>
      <c r="GK67" s="331"/>
      <c r="GL67" s="332"/>
      <c r="GM67" s="333"/>
      <c r="GN67" s="332"/>
      <c r="GO67" s="332"/>
      <c r="GP67" s="332"/>
      <c r="GQ67" s="149"/>
      <c r="GR67" s="332"/>
      <c r="GS67" s="332"/>
      <c r="GT67" s="334"/>
      <c r="GU67" s="332"/>
      <c r="GV67" s="332"/>
      <c r="GW67" s="332"/>
      <c r="GX67" s="332"/>
      <c r="GY67" s="332"/>
      <c r="GZ67" s="332"/>
      <c r="HA67" s="331"/>
      <c r="HB67" s="332"/>
      <c r="HC67" s="333"/>
      <c r="HD67" s="332"/>
      <c r="HE67" s="332"/>
      <c r="HF67" s="332"/>
      <c r="HG67" s="149"/>
      <c r="HH67" s="332"/>
      <c r="HI67" s="332"/>
      <c r="HJ67" s="334"/>
      <c r="HK67" s="332"/>
      <c r="HL67" s="332"/>
      <c r="HM67" s="332"/>
      <c r="HN67" s="332"/>
      <c r="HO67" s="332"/>
      <c r="HP67" s="332"/>
      <c r="HQ67" s="331"/>
      <c r="HR67" s="332"/>
      <c r="HS67" s="333"/>
      <c r="HT67" s="332"/>
      <c r="HU67" s="332"/>
      <c r="HV67" s="332"/>
      <c r="HW67" s="149"/>
      <c r="HX67" s="332"/>
      <c r="HY67" s="332"/>
      <c r="HZ67" s="334"/>
      <c r="IA67" s="332"/>
      <c r="IB67" s="332"/>
      <c r="IC67" s="332"/>
      <c r="ID67" s="332"/>
      <c r="IE67" s="332"/>
      <c r="IF67" s="332"/>
      <c r="IG67" s="331"/>
      <c r="IH67" s="332"/>
      <c r="II67" s="333"/>
      <c r="IJ67" s="332"/>
      <c r="IK67" s="332"/>
      <c r="IL67" s="332"/>
      <c r="IM67" s="149"/>
      <c r="IN67" s="332"/>
      <c r="IO67" s="332"/>
      <c r="IP67" s="334"/>
      <c r="IQ67" s="332"/>
      <c r="IR67" s="332"/>
      <c r="IS67" s="332"/>
      <c r="IT67" s="332"/>
      <c r="IU67" s="332"/>
      <c r="IV67" s="332"/>
    </row>
    <row r="68" spans="1:256" s="398" customFormat="1" ht="18">
      <c r="A68" s="764" t="s">
        <v>420</v>
      </c>
      <c r="B68" s="301" t="s">
        <v>421</v>
      </c>
      <c r="C68" s="394"/>
      <c r="D68" s="15"/>
      <c r="E68" s="15"/>
      <c r="F68" s="231" t="s">
        <v>457</v>
      </c>
      <c r="G68" s="734"/>
      <c r="H68" s="301"/>
      <c r="I68" s="15"/>
      <c r="J68" s="715"/>
      <c r="K68" s="730">
        <f t="shared" si="7"/>
        <v>0.0038603741000000002</v>
      </c>
      <c r="L68" s="734"/>
      <c r="M68" s="15"/>
      <c r="N68" s="15"/>
      <c r="O68" s="15"/>
      <c r="P68" s="730">
        <f t="shared" si="8"/>
        <v>0</v>
      </c>
      <c r="Q68" s="705"/>
      <c r="R68" s="332"/>
      <c r="S68" s="333"/>
      <c r="T68"/>
      <c r="U68"/>
      <c r="V68" s="107"/>
      <c r="W68" s="149"/>
      <c r="X68" s="332"/>
      <c r="Y68"/>
      <c r="Z68" s="108"/>
      <c r="AA68" s="332"/>
      <c r="AB68"/>
      <c r="AC68"/>
      <c r="AD68"/>
      <c r="AE68"/>
      <c r="AF68" s="332"/>
      <c r="AG68" s="331"/>
      <c r="AH68" s="332"/>
      <c r="AI68" s="333"/>
      <c r="AJ68"/>
      <c r="AK68"/>
      <c r="AL68" s="107"/>
      <c r="AM68" s="149"/>
      <c r="AN68" s="332"/>
      <c r="AO68"/>
      <c r="AP68" s="108"/>
      <c r="AQ68" s="332"/>
      <c r="AR68"/>
      <c r="AS68"/>
      <c r="AT68"/>
      <c r="AU68"/>
      <c r="AV68" s="332"/>
      <c r="AW68" s="331"/>
      <c r="AX68" s="332"/>
      <c r="AY68" s="333"/>
      <c r="AZ68"/>
      <c r="BA68"/>
      <c r="BB68" s="107"/>
      <c r="BC68" s="149"/>
      <c r="BD68" s="332"/>
      <c r="BE68"/>
      <c r="BF68" s="108"/>
      <c r="BG68" s="332"/>
      <c r="BH68"/>
      <c r="BI68"/>
      <c r="BJ68"/>
      <c r="BK68"/>
      <c r="BL68" s="332"/>
      <c r="BM68" s="331"/>
      <c r="BN68" s="332"/>
      <c r="BO68" s="333"/>
      <c r="BP68"/>
      <c r="BQ68"/>
      <c r="BR68" s="107"/>
      <c r="BS68" s="149"/>
      <c r="BT68" s="332"/>
      <c r="BU68"/>
      <c r="BV68" s="108"/>
      <c r="BW68" s="332"/>
      <c r="BX68"/>
      <c r="BY68"/>
      <c r="BZ68"/>
      <c r="CA68"/>
      <c r="CB68" s="332"/>
      <c r="CC68" s="331"/>
      <c r="CD68" s="332"/>
      <c r="CE68" s="333"/>
      <c r="CF68"/>
      <c r="CG68"/>
      <c r="CH68" s="107"/>
      <c r="CI68" s="149"/>
      <c r="CJ68" s="332"/>
      <c r="CK68"/>
      <c r="CL68" s="108"/>
      <c r="CM68" s="332"/>
      <c r="CN68"/>
      <c r="CO68"/>
      <c r="CP68"/>
      <c r="CQ68"/>
      <c r="CR68" s="332"/>
      <c r="CS68" s="331"/>
      <c r="CT68" s="332"/>
      <c r="CU68" s="333"/>
      <c r="CV68"/>
      <c r="CW68"/>
      <c r="CX68" s="107"/>
      <c r="CY68" s="149"/>
      <c r="CZ68" s="332"/>
      <c r="DA68"/>
      <c r="DB68" s="108"/>
      <c r="DC68" s="332"/>
      <c r="DD68"/>
      <c r="DE68"/>
      <c r="DF68"/>
      <c r="DG68"/>
      <c r="DH68" s="332"/>
      <c r="DI68" s="331"/>
      <c r="DJ68" s="332"/>
      <c r="DK68" s="333"/>
      <c r="DL68"/>
      <c r="DM68"/>
      <c r="DN68" s="107"/>
      <c r="DO68" s="149"/>
      <c r="DP68" s="332"/>
      <c r="DQ68"/>
      <c r="DR68" s="108"/>
      <c r="DS68" s="332"/>
      <c r="DT68"/>
      <c r="DU68"/>
      <c r="DV68"/>
      <c r="DW68"/>
      <c r="DX68" s="332"/>
      <c r="DY68" s="331"/>
      <c r="DZ68" s="332"/>
      <c r="EA68" s="333"/>
      <c r="EB68"/>
      <c r="EC68"/>
      <c r="ED68" s="107"/>
      <c r="EE68" s="149"/>
      <c r="EF68" s="332"/>
      <c r="EG68"/>
      <c r="EH68" s="108"/>
      <c r="EI68" s="332"/>
      <c r="EJ68"/>
      <c r="EK68"/>
      <c r="EL68"/>
      <c r="EM68"/>
      <c r="EN68" s="332"/>
      <c r="EO68" s="331"/>
      <c r="EP68" s="332"/>
      <c r="EQ68" s="333"/>
      <c r="ER68"/>
      <c r="ES68"/>
      <c r="ET68" s="107"/>
      <c r="EU68" s="149"/>
      <c r="EV68" s="332"/>
      <c r="EW68"/>
      <c r="EX68" s="108"/>
      <c r="EY68" s="332"/>
      <c r="EZ68"/>
      <c r="FA68"/>
      <c r="FB68"/>
      <c r="FC68"/>
      <c r="FD68" s="332"/>
      <c r="FE68" s="331"/>
      <c r="FF68" s="332"/>
      <c r="FG68" s="333"/>
      <c r="FH68"/>
      <c r="FI68"/>
      <c r="FJ68" s="107"/>
      <c r="FK68" s="149"/>
      <c r="FL68" s="332"/>
      <c r="FM68"/>
      <c r="FN68" s="108"/>
      <c r="FO68" s="332"/>
      <c r="FP68"/>
      <c r="FQ68"/>
      <c r="FR68"/>
      <c r="FS68"/>
      <c r="FT68" s="332"/>
      <c r="FU68" s="331"/>
      <c r="FV68" s="332"/>
      <c r="FW68" s="333"/>
      <c r="FX68"/>
      <c r="FY68"/>
      <c r="FZ68" s="107"/>
      <c r="GA68" s="149"/>
      <c r="GB68" s="332"/>
      <c r="GC68"/>
      <c r="GD68" s="108"/>
      <c r="GE68" s="332"/>
      <c r="GF68"/>
      <c r="GG68"/>
      <c r="GH68"/>
      <c r="GI68"/>
      <c r="GJ68" s="332"/>
      <c r="GK68" s="331"/>
      <c r="GL68" s="332"/>
      <c r="GM68" s="333"/>
      <c r="GN68"/>
      <c r="GO68"/>
      <c r="GP68" s="107"/>
      <c r="GQ68" s="149"/>
      <c r="GR68" s="332"/>
      <c r="GS68"/>
      <c r="GT68" s="108"/>
      <c r="GU68" s="332"/>
      <c r="GV68"/>
      <c r="GW68"/>
      <c r="GX68"/>
      <c r="GY68"/>
      <c r="GZ68" s="332"/>
      <c r="HA68" s="331"/>
      <c r="HB68" s="332"/>
      <c r="HC68" s="333"/>
      <c r="HD68"/>
      <c r="HE68"/>
      <c r="HF68" s="107"/>
      <c r="HG68" s="149"/>
      <c r="HH68" s="332"/>
      <c r="HI68"/>
      <c r="HJ68" s="108"/>
      <c r="HK68" s="332"/>
      <c r="HL68"/>
      <c r="HM68"/>
      <c r="HN68"/>
      <c r="HO68"/>
      <c r="HP68" s="332"/>
      <c r="HQ68" s="331"/>
      <c r="HR68" s="332"/>
      <c r="HS68" s="333"/>
      <c r="HT68"/>
      <c r="HU68"/>
      <c r="HV68" s="107"/>
      <c r="HW68" s="149"/>
      <c r="HX68" s="332"/>
      <c r="HY68"/>
      <c r="HZ68" s="108"/>
      <c r="IA68" s="332"/>
      <c r="IB68"/>
      <c r="IC68"/>
      <c r="ID68"/>
      <c r="IE68"/>
      <c r="IF68" s="332"/>
      <c r="IG68" s="331"/>
      <c r="IH68" s="332"/>
      <c r="II68" s="333"/>
      <c r="IJ68"/>
      <c r="IK68"/>
      <c r="IL68" s="107"/>
      <c r="IM68" s="149"/>
      <c r="IN68" s="332"/>
      <c r="IO68"/>
      <c r="IP68" s="108"/>
      <c r="IQ68" s="332"/>
      <c r="IR68"/>
      <c r="IS68"/>
      <c r="IT68"/>
      <c r="IU68"/>
      <c r="IV68" s="332"/>
    </row>
    <row r="69" spans="1:17" ht="13.5" thickBot="1">
      <c r="A69" s="179"/>
      <c r="B69" s="40"/>
      <c r="C69" s="40"/>
      <c r="D69" s="40"/>
      <c r="E69" s="40"/>
      <c r="F69" s="40"/>
      <c r="G69" s="757"/>
      <c r="H69" s="40"/>
      <c r="I69" s="758"/>
      <c r="J69" s="40"/>
      <c r="K69" s="759"/>
      <c r="L69" s="757"/>
      <c r="M69" s="40"/>
      <c r="N69" s="758"/>
      <c r="O69" s="40"/>
      <c r="P69" s="759"/>
      <c r="Q69" s="760"/>
    </row>
    <row r="74" spans="1:16" ht="18">
      <c r="A74" s="327"/>
      <c r="B74" s="149"/>
      <c r="C74" s="149"/>
      <c r="D74" s="149"/>
      <c r="E74" s="149"/>
      <c r="F74" s="149"/>
      <c r="K74" s="103"/>
      <c r="L74" s="104"/>
      <c r="M74" s="104"/>
      <c r="N74" s="104"/>
      <c r="O74" s="104"/>
      <c r="P74" s="103"/>
    </row>
    <row r="77" spans="1:2" ht="18">
      <c r="A77" s="327"/>
      <c r="B77" s="327"/>
    </row>
    <row r="78" spans="1:16" ht="18">
      <c r="A78" s="159"/>
      <c r="B78" s="159"/>
      <c r="H78" s="123"/>
      <c r="I78" s="149"/>
      <c r="J78" s="123"/>
      <c r="K78" s="204"/>
      <c r="L78" s="204"/>
      <c r="M78" s="204"/>
      <c r="N78" s="204"/>
      <c r="O78" s="204"/>
      <c r="P78" s="204"/>
    </row>
    <row r="79" spans="8:16" ht="18">
      <c r="H79" s="123"/>
      <c r="I79" s="149"/>
      <c r="J79" s="123"/>
      <c r="K79" s="204"/>
      <c r="L79" s="204"/>
      <c r="M79" s="204"/>
      <c r="N79" s="204"/>
      <c r="O79" s="204"/>
      <c r="P79" s="204"/>
    </row>
    <row r="80" spans="8:16" ht="18">
      <c r="H80" s="123"/>
      <c r="I80" s="149"/>
      <c r="J80" s="123"/>
      <c r="K80" s="149"/>
      <c r="L80" s="149"/>
      <c r="M80" s="328"/>
      <c r="N80" s="149"/>
      <c r="O80" s="149"/>
      <c r="P80" s="149"/>
    </row>
    <row r="81" spans="8:16" ht="18">
      <c r="H81" s="123"/>
      <c r="I81" s="149"/>
      <c r="J81" s="123"/>
      <c r="K81" s="149"/>
      <c r="L81" s="149"/>
      <c r="N81" s="149"/>
      <c r="O81" s="149"/>
      <c r="P81" s="149"/>
    </row>
    <row r="82" spans="8:16" ht="18">
      <c r="H82" s="123"/>
      <c r="I82" s="149"/>
      <c r="J82" s="123"/>
      <c r="K82" s="149"/>
      <c r="L82" s="149"/>
      <c r="M82" s="149"/>
      <c r="N82" s="149"/>
      <c r="O82" s="149"/>
      <c r="P82" s="149"/>
    </row>
    <row r="83" spans="8:16" ht="18">
      <c r="H83" s="123"/>
      <c r="I83" s="149"/>
      <c r="J83" s="123"/>
      <c r="K83" s="149"/>
      <c r="L83" s="149"/>
      <c r="N83" s="149"/>
      <c r="O83" s="149"/>
      <c r="P83" s="149"/>
    </row>
    <row r="84" spans="8:16" ht="18">
      <c r="H84" s="329"/>
      <c r="I84" s="123"/>
      <c r="J84" s="123"/>
      <c r="K84" s="123"/>
      <c r="L84" s="149"/>
      <c r="M84" s="149"/>
      <c r="N84" s="149"/>
      <c r="O84" s="149"/>
      <c r="P84" s="123"/>
    </row>
    <row r="85" spans="8:16" ht="18">
      <c r="H85" s="149"/>
      <c r="I85" s="149"/>
      <c r="J85" s="149"/>
      <c r="K85" s="149"/>
      <c r="L85" s="149"/>
      <c r="N85" s="149"/>
      <c r="O85" s="149"/>
      <c r="P85" s="149"/>
    </row>
    <row r="86" spans="1:16" ht="18">
      <c r="A86" s="327"/>
      <c r="B86" s="91"/>
      <c r="C86" s="91"/>
      <c r="D86" s="91"/>
      <c r="E86" s="91"/>
      <c r="F86" s="91"/>
      <c r="G86" s="91"/>
      <c r="H86" s="123"/>
      <c r="I86" s="330"/>
      <c r="J86" s="123"/>
      <c r="K86" s="330"/>
      <c r="L86" s="149"/>
      <c r="M86" s="149"/>
      <c r="N86" s="149"/>
      <c r="O86" s="149"/>
      <c r="P86" s="330"/>
    </row>
    <row r="87" spans="1:10" ht="18">
      <c r="A87" s="123"/>
      <c r="B87" s="90"/>
      <c r="C87" s="91"/>
      <c r="D87" s="91"/>
      <c r="E87" s="91"/>
      <c r="F87" s="91"/>
      <c r="G87" s="91"/>
      <c r="H87" s="91"/>
      <c r="I87" s="106"/>
      <c r="J87" s="91"/>
    </row>
    <row r="88" spans="1:10" ht="18">
      <c r="A88" s="329"/>
      <c r="B88" s="123"/>
      <c r="C88" s="91"/>
      <c r="D88" s="91"/>
      <c r="E88" s="91"/>
      <c r="F88" s="91"/>
      <c r="G88" s="91"/>
      <c r="H88" s="91"/>
      <c r="I88" s="106"/>
      <c r="J88" s="91"/>
    </row>
    <row r="89" spans="1:10" ht="12.75">
      <c r="A89" s="105"/>
      <c r="B89" s="90"/>
      <c r="C89" s="91"/>
      <c r="D89" s="91"/>
      <c r="E89" s="91"/>
      <c r="F89" s="91"/>
      <c r="G89" s="91"/>
      <c r="H89" s="91"/>
      <c r="I89" s="106"/>
      <c r="J89" s="91"/>
    </row>
    <row r="90" spans="1:16" ht="18">
      <c r="A90" s="331"/>
      <c r="B90" s="332"/>
      <c r="C90" s="333"/>
      <c r="D90" s="332"/>
      <c r="E90" s="332"/>
      <c r="F90" s="332"/>
      <c r="G90" s="149"/>
      <c r="H90" s="332"/>
      <c r="I90" s="332"/>
      <c r="J90" s="334"/>
      <c r="K90" s="332"/>
      <c r="L90" s="332"/>
      <c r="M90" s="332"/>
      <c r="N90" s="332"/>
      <c r="O90" s="332"/>
      <c r="P90" s="332"/>
    </row>
    <row r="91" spans="1:16" ht="18">
      <c r="A91" s="331"/>
      <c r="B91" s="332"/>
      <c r="C91" s="333"/>
      <c r="D91" s="332"/>
      <c r="E91" s="332"/>
      <c r="F91" s="332"/>
      <c r="G91" s="149"/>
      <c r="H91" s="332"/>
      <c r="I91" s="332"/>
      <c r="J91" s="334"/>
      <c r="K91" s="332"/>
      <c r="L91" s="332"/>
      <c r="N91" s="332"/>
      <c r="O91" s="332"/>
      <c r="P91" s="332"/>
    </row>
    <row r="92" spans="1:16" ht="18">
      <c r="A92" s="331"/>
      <c r="B92" s="332"/>
      <c r="C92" s="333"/>
      <c r="D92" s="332"/>
      <c r="E92" s="332"/>
      <c r="F92" s="332"/>
      <c r="G92" s="149"/>
      <c r="H92" s="332"/>
      <c r="I92" s="332"/>
      <c r="J92" s="334"/>
      <c r="K92" s="332"/>
      <c r="L92" s="332"/>
      <c r="M92" s="332"/>
      <c r="N92" s="332"/>
      <c r="O92" s="332"/>
      <c r="P92" s="332"/>
    </row>
    <row r="93" spans="1:16" ht="18">
      <c r="A93" s="331"/>
      <c r="B93" s="332"/>
      <c r="C93" s="333"/>
      <c r="D93" s="332"/>
      <c r="E93" s="332"/>
      <c r="F93" s="332"/>
      <c r="G93" s="149"/>
      <c r="H93" s="332"/>
      <c r="I93" s="332"/>
      <c r="J93" s="334"/>
      <c r="K93" s="332"/>
      <c r="L93" s="332"/>
      <c r="M93" s="332"/>
      <c r="N93" s="332"/>
      <c r="O93" s="332"/>
      <c r="P93" s="332"/>
    </row>
    <row r="94" spans="1:16" ht="18">
      <c r="A94" s="331"/>
      <c r="B94" s="332"/>
      <c r="C94" s="333"/>
      <c r="D94" s="332"/>
      <c r="E94" s="332"/>
      <c r="F94" s="332"/>
      <c r="G94" s="149"/>
      <c r="H94" s="332"/>
      <c r="I94" s="332"/>
      <c r="J94" s="334"/>
      <c r="K94" s="332"/>
      <c r="L94" s="332"/>
      <c r="M94" s="332"/>
      <c r="N94" s="332"/>
      <c r="O94" s="332"/>
      <c r="P94" s="332"/>
    </row>
    <row r="95" spans="1:16" ht="18">
      <c r="A95" s="331"/>
      <c r="B95" s="332"/>
      <c r="C95" s="333"/>
      <c r="F95" s="107"/>
      <c r="G95" s="149"/>
      <c r="H95" s="332"/>
      <c r="J95" s="108"/>
      <c r="K95" s="332"/>
      <c r="P95" s="332"/>
    </row>
    <row r="96" spans="1:10" ht="15">
      <c r="A96" s="335"/>
      <c r="F96" s="107"/>
      <c r="J96" s="108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I16" sqref="I16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96"/>
      <c r="R1" s="15"/>
    </row>
    <row r="2" spans="1:18" ht="30">
      <c r="A2" s="163"/>
      <c r="B2" s="15"/>
      <c r="C2" s="15"/>
      <c r="D2" s="15"/>
      <c r="E2" s="15"/>
      <c r="F2" s="15"/>
      <c r="G2" s="300" t="s">
        <v>310</v>
      </c>
      <c r="H2" s="15"/>
      <c r="I2" s="15"/>
      <c r="J2" s="15"/>
      <c r="K2" s="15"/>
      <c r="L2" s="15"/>
      <c r="M2" s="15"/>
      <c r="N2" s="15"/>
      <c r="O2" s="15"/>
      <c r="P2" s="15"/>
      <c r="Q2" s="197"/>
      <c r="R2" s="15"/>
    </row>
    <row r="3" spans="1:18" ht="26.25">
      <c r="A3" s="16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97"/>
      <c r="R3" s="15"/>
    </row>
    <row r="4" spans="1:18" ht="25.5">
      <c r="A4" s="16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97"/>
      <c r="R4" s="15"/>
    </row>
    <row r="5" spans="1:18" ht="23.25">
      <c r="A5" s="169"/>
      <c r="B5" s="15"/>
      <c r="C5" s="295" t="s">
        <v>340</v>
      </c>
      <c r="D5" s="15"/>
      <c r="E5" s="15"/>
      <c r="F5" s="15"/>
      <c r="G5" s="15"/>
      <c r="H5" s="15"/>
      <c r="I5" s="15"/>
      <c r="J5" s="15"/>
      <c r="K5" s="15"/>
      <c r="L5" s="166"/>
      <c r="M5" s="15"/>
      <c r="N5" s="15"/>
      <c r="O5" s="15"/>
      <c r="P5" s="15"/>
      <c r="Q5" s="197"/>
      <c r="R5" s="15"/>
    </row>
    <row r="6" spans="1:18" ht="18">
      <c r="A6" s="165"/>
      <c r="B6" s="88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97"/>
      <c r="R6" s="15"/>
    </row>
    <row r="7" spans="1:18" ht="26.25">
      <c r="A7" s="163"/>
      <c r="B7" s="15"/>
      <c r="C7" s="15"/>
      <c r="D7" s="15"/>
      <c r="E7" s="15"/>
      <c r="F7" s="185" t="s">
        <v>478</v>
      </c>
      <c r="G7" s="15"/>
      <c r="H7" s="15"/>
      <c r="I7" s="15"/>
      <c r="J7" s="15"/>
      <c r="K7" s="15"/>
      <c r="L7" s="166"/>
      <c r="M7" s="15"/>
      <c r="N7" s="15"/>
      <c r="O7" s="15"/>
      <c r="P7" s="15"/>
      <c r="Q7" s="197"/>
      <c r="R7" s="15"/>
    </row>
    <row r="8" spans="1:18" ht="25.5">
      <c r="A8" s="164"/>
      <c r="B8" s="167"/>
      <c r="C8" s="15"/>
      <c r="D8" s="15"/>
      <c r="E8" s="15"/>
      <c r="F8" s="15"/>
      <c r="G8" s="15"/>
      <c r="H8" s="168"/>
      <c r="I8" s="15"/>
      <c r="J8" s="15"/>
      <c r="K8" s="15"/>
      <c r="L8" s="15"/>
      <c r="M8" s="15"/>
      <c r="N8" s="15"/>
      <c r="O8" s="15"/>
      <c r="P8" s="15"/>
      <c r="Q8" s="197"/>
      <c r="R8" s="15"/>
    </row>
    <row r="9" spans="1:18" ht="12.75">
      <c r="A9" s="169"/>
      <c r="B9" s="15"/>
      <c r="C9" s="15"/>
      <c r="D9" s="15"/>
      <c r="E9" s="15"/>
      <c r="F9" s="15"/>
      <c r="G9" s="15"/>
      <c r="H9" s="170"/>
      <c r="I9" s="15"/>
      <c r="J9" s="15"/>
      <c r="K9" s="15"/>
      <c r="L9" s="15"/>
      <c r="M9" s="15"/>
      <c r="N9" s="15"/>
      <c r="O9" s="15"/>
      <c r="P9" s="15"/>
      <c r="Q9" s="197"/>
      <c r="R9" s="15"/>
    </row>
    <row r="10" spans="1:18" ht="45.75" customHeight="1">
      <c r="A10" s="169"/>
      <c r="B10" s="190" t="s">
        <v>279</v>
      </c>
      <c r="C10" s="15"/>
      <c r="D10" s="15"/>
      <c r="E10" s="15"/>
      <c r="F10" s="15"/>
      <c r="G10" s="15"/>
      <c r="H10" s="170"/>
      <c r="I10" s="186"/>
      <c r="J10" s="54"/>
      <c r="K10" s="54"/>
      <c r="L10" s="54"/>
      <c r="M10" s="54"/>
      <c r="N10" s="186"/>
      <c r="O10" s="54"/>
      <c r="P10" s="54"/>
      <c r="Q10" s="197"/>
      <c r="R10" s="15"/>
    </row>
    <row r="11" spans="1:19" ht="20.25">
      <c r="A11" s="169"/>
      <c r="B11" s="15"/>
      <c r="C11" s="15"/>
      <c r="D11" s="15"/>
      <c r="E11" s="15"/>
      <c r="F11" s="15"/>
      <c r="G11" s="15"/>
      <c r="H11" s="173"/>
      <c r="I11" s="308" t="s">
        <v>298</v>
      </c>
      <c r="J11" s="187"/>
      <c r="K11" s="187"/>
      <c r="L11" s="187"/>
      <c r="M11" s="187"/>
      <c r="N11" s="308" t="s">
        <v>299</v>
      </c>
      <c r="O11" s="187"/>
      <c r="P11" s="187"/>
      <c r="Q11" s="289"/>
      <c r="R11" s="176"/>
      <c r="S11" s="160"/>
    </row>
    <row r="12" spans="1:18" ht="12.75">
      <c r="A12" s="169"/>
      <c r="B12" s="15"/>
      <c r="C12" s="15"/>
      <c r="D12" s="15"/>
      <c r="E12" s="15"/>
      <c r="F12" s="15"/>
      <c r="G12" s="15"/>
      <c r="H12" s="170"/>
      <c r="I12" s="184"/>
      <c r="J12" s="184"/>
      <c r="K12" s="184"/>
      <c r="L12" s="184"/>
      <c r="M12" s="184"/>
      <c r="N12" s="184"/>
      <c r="O12" s="184"/>
      <c r="P12" s="184"/>
      <c r="Q12" s="197"/>
      <c r="R12" s="15"/>
    </row>
    <row r="13" spans="1:18" ht="26.25">
      <c r="A13" s="294">
        <v>1</v>
      </c>
      <c r="B13" s="295" t="s">
        <v>280</v>
      </c>
      <c r="C13" s="296"/>
      <c r="D13" s="296"/>
      <c r="E13" s="293"/>
      <c r="F13" s="293"/>
      <c r="G13" s="172"/>
      <c r="H13" s="290"/>
      <c r="I13" s="291">
        <f>NDPL!K179</f>
        <v>-79.4938446477</v>
      </c>
      <c r="J13" s="185"/>
      <c r="K13" s="185"/>
      <c r="L13" s="185"/>
      <c r="M13" s="290"/>
      <c r="N13" s="291">
        <f>NDPL!P179</f>
        <v>-0.8132562730000003</v>
      </c>
      <c r="O13" s="185"/>
      <c r="P13" s="185"/>
      <c r="Q13" s="197"/>
      <c r="R13" s="15"/>
    </row>
    <row r="14" spans="1:18" ht="26.25">
      <c r="A14" s="294"/>
      <c r="B14" s="295"/>
      <c r="C14" s="296"/>
      <c r="D14" s="296"/>
      <c r="E14" s="293"/>
      <c r="F14" s="293"/>
      <c r="G14" s="172"/>
      <c r="H14" s="290"/>
      <c r="I14" s="291"/>
      <c r="J14" s="185"/>
      <c r="K14" s="185"/>
      <c r="L14" s="185"/>
      <c r="M14" s="290"/>
      <c r="N14" s="291"/>
      <c r="O14" s="185"/>
      <c r="P14" s="185"/>
      <c r="Q14" s="197"/>
      <c r="R14" s="15"/>
    </row>
    <row r="15" spans="1:18" ht="26.25">
      <c r="A15" s="294"/>
      <c r="B15" s="295"/>
      <c r="C15" s="296"/>
      <c r="D15" s="296"/>
      <c r="E15" s="293"/>
      <c r="F15" s="293"/>
      <c r="G15" s="167"/>
      <c r="H15" s="290"/>
      <c r="I15" s="291"/>
      <c r="J15" s="185"/>
      <c r="K15" s="185"/>
      <c r="L15" s="185"/>
      <c r="M15" s="290"/>
      <c r="N15" s="291"/>
      <c r="O15" s="185"/>
      <c r="P15" s="185"/>
      <c r="Q15" s="197"/>
      <c r="R15" s="15"/>
    </row>
    <row r="16" spans="1:18" ht="23.25" customHeight="1">
      <c r="A16" s="294">
        <v>2</v>
      </c>
      <c r="B16" s="295" t="s">
        <v>281</v>
      </c>
      <c r="C16" s="296"/>
      <c r="D16" s="296"/>
      <c r="E16" s="293"/>
      <c r="F16" s="293"/>
      <c r="G16" s="172"/>
      <c r="H16" s="290"/>
      <c r="I16" s="291">
        <f>BRPL!K212</f>
        <v>-32.2581205327</v>
      </c>
      <c r="J16" s="185"/>
      <c r="K16" s="185"/>
      <c r="L16" s="185"/>
      <c r="M16" s="290"/>
      <c r="N16" s="291">
        <f>BRPL!P212</f>
        <v>-2.932396699999999</v>
      </c>
      <c r="O16" s="185"/>
      <c r="P16" s="185"/>
      <c r="Q16" s="197"/>
      <c r="R16" s="15"/>
    </row>
    <row r="17" spans="1:18" ht="26.25">
      <c r="A17" s="294"/>
      <c r="B17" s="295"/>
      <c r="C17" s="296"/>
      <c r="D17" s="296"/>
      <c r="E17" s="293"/>
      <c r="F17" s="293"/>
      <c r="G17" s="172"/>
      <c r="H17" s="290"/>
      <c r="I17" s="291"/>
      <c r="J17" s="185"/>
      <c r="K17" s="185"/>
      <c r="L17" s="185"/>
      <c r="M17" s="290"/>
      <c r="N17" s="291"/>
      <c r="O17" s="185"/>
      <c r="P17" s="185"/>
      <c r="Q17" s="197"/>
      <c r="R17" s="15"/>
    </row>
    <row r="18" spans="1:18" ht="26.25">
      <c r="A18" s="294"/>
      <c r="B18" s="295"/>
      <c r="C18" s="296"/>
      <c r="D18" s="296"/>
      <c r="E18" s="293"/>
      <c r="F18" s="293"/>
      <c r="G18" s="167"/>
      <c r="H18" s="290"/>
      <c r="I18" s="291"/>
      <c r="J18" s="185"/>
      <c r="K18" s="185"/>
      <c r="L18" s="185"/>
      <c r="M18" s="290"/>
      <c r="N18" s="291"/>
      <c r="O18" s="185"/>
      <c r="P18" s="185"/>
      <c r="Q18" s="197"/>
      <c r="R18" s="15"/>
    </row>
    <row r="19" spans="1:18" ht="23.25" customHeight="1">
      <c r="A19" s="294">
        <v>3</v>
      </c>
      <c r="B19" s="295" t="s">
        <v>282</v>
      </c>
      <c r="C19" s="296"/>
      <c r="D19" s="296"/>
      <c r="E19" s="293"/>
      <c r="F19" s="293"/>
      <c r="G19" s="172"/>
      <c r="H19" s="290"/>
      <c r="I19" s="291">
        <f>BYPL!K168</f>
        <v>-11.915457521499999</v>
      </c>
      <c r="J19" s="185"/>
      <c r="K19" s="185"/>
      <c r="L19" s="185"/>
      <c r="M19" s="290"/>
      <c r="N19" s="291">
        <f>BYPL!P168</f>
        <v>-0.23746167999999998</v>
      </c>
      <c r="O19" s="185"/>
      <c r="P19" s="185"/>
      <c r="Q19" s="197"/>
      <c r="R19" s="15"/>
    </row>
    <row r="20" spans="1:18" ht="26.25">
      <c r="A20" s="294"/>
      <c r="B20" s="295"/>
      <c r="C20" s="296"/>
      <c r="D20" s="296"/>
      <c r="E20" s="293"/>
      <c r="F20" s="293"/>
      <c r="G20" s="172"/>
      <c r="H20" s="290"/>
      <c r="I20" s="291"/>
      <c r="J20" s="185"/>
      <c r="K20" s="185"/>
      <c r="L20" s="185"/>
      <c r="M20" s="290"/>
      <c r="N20" s="291"/>
      <c r="O20" s="185"/>
      <c r="P20" s="185"/>
      <c r="Q20" s="197"/>
      <c r="R20" s="15"/>
    </row>
    <row r="21" spans="1:18" ht="26.25">
      <c r="A21" s="294"/>
      <c r="B21" s="297"/>
      <c r="C21" s="297"/>
      <c r="D21" s="297"/>
      <c r="E21" s="205"/>
      <c r="F21" s="205"/>
      <c r="G21" s="88"/>
      <c r="H21" s="290"/>
      <c r="I21" s="291"/>
      <c r="J21" s="185"/>
      <c r="K21" s="185"/>
      <c r="L21" s="185"/>
      <c r="M21" s="290"/>
      <c r="N21" s="291"/>
      <c r="O21" s="185"/>
      <c r="P21" s="185"/>
      <c r="Q21" s="197"/>
      <c r="R21" s="15"/>
    </row>
    <row r="22" spans="1:18" ht="26.25">
      <c r="A22" s="294">
        <v>4</v>
      </c>
      <c r="B22" s="295" t="s">
        <v>283</v>
      </c>
      <c r="C22" s="297"/>
      <c r="D22" s="297"/>
      <c r="E22" s="205"/>
      <c r="F22" s="205"/>
      <c r="G22" s="172"/>
      <c r="H22" s="290"/>
      <c r="I22" s="291">
        <f>NDMC!K81</f>
        <v>-4.2333020774999985</v>
      </c>
      <c r="J22" s="185"/>
      <c r="K22" s="185"/>
      <c r="L22" s="185"/>
      <c r="M22" s="290"/>
      <c r="N22" s="291">
        <f>NDMC!P81</f>
        <v>-0.03656322000000001</v>
      </c>
      <c r="O22" s="185"/>
      <c r="P22" s="185"/>
      <c r="Q22" s="197"/>
      <c r="R22" s="15"/>
    </row>
    <row r="23" spans="1:18" ht="26.25">
      <c r="A23" s="294"/>
      <c r="B23" s="295"/>
      <c r="C23" s="297"/>
      <c r="D23" s="297"/>
      <c r="E23" s="205"/>
      <c r="F23" s="205"/>
      <c r="G23" s="172"/>
      <c r="H23" s="290"/>
      <c r="I23" s="291"/>
      <c r="J23" s="185"/>
      <c r="K23" s="185"/>
      <c r="L23" s="185"/>
      <c r="M23" s="290"/>
      <c r="N23" s="291"/>
      <c r="O23" s="185"/>
      <c r="P23" s="185"/>
      <c r="Q23" s="197"/>
      <c r="R23" s="15"/>
    </row>
    <row r="24" spans="1:18" ht="26.25">
      <c r="A24" s="294"/>
      <c r="B24" s="297"/>
      <c r="C24" s="297"/>
      <c r="D24" s="297"/>
      <c r="E24" s="205"/>
      <c r="F24" s="205"/>
      <c r="G24" s="88"/>
      <c r="H24" s="290"/>
      <c r="I24" s="291"/>
      <c r="J24" s="185"/>
      <c r="K24" s="185"/>
      <c r="L24" s="185"/>
      <c r="M24" s="290"/>
      <c r="N24" s="291"/>
      <c r="O24" s="185"/>
      <c r="P24" s="185"/>
      <c r="Q24" s="197"/>
      <c r="R24" s="15"/>
    </row>
    <row r="25" spans="1:18" ht="26.25">
      <c r="A25" s="294">
        <v>5</v>
      </c>
      <c r="B25" s="295" t="s">
        <v>284</v>
      </c>
      <c r="C25" s="297"/>
      <c r="D25" s="297"/>
      <c r="E25" s="205"/>
      <c r="F25" s="205"/>
      <c r="G25" s="172"/>
      <c r="H25" s="290"/>
      <c r="I25" s="291">
        <f>MES!K54</f>
        <v>-0.10254217200000001</v>
      </c>
      <c r="J25" s="185"/>
      <c r="K25" s="185"/>
      <c r="L25" s="185"/>
      <c r="M25" s="290"/>
      <c r="N25" s="291">
        <f>MES!P54</f>
        <v>-0.01639250300000001</v>
      </c>
      <c r="O25" s="185"/>
      <c r="P25" s="185"/>
      <c r="Q25" s="197"/>
      <c r="R25" s="15"/>
    </row>
    <row r="26" spans="1:18" ht="20.25">
      <c r="A26" s="169"/>
      <c r="B26" s="15"/>
      <c r="C26" s="15"/>
      <c r="D26" s="15"/>
      <c r="E26" s="15"/>
      <c r="F26" s="15"/>
      <c r="G26" s="15"/>
      <c r="H26" s="171"/>
      <c r="I26" s="292"/>
      <c r="J26" s="183"/>
      <c r="K26" s="183"/>
      <c r="L26" s="183"/>
      <c r="M26" s="183"/>
      <c r="N26" s="183"/>
      <c r="O26" s="183"/>
      <c r="P26" s="183"/>
      <c r="Q26" s="197"/>
      <c r="R26" s="15"/>
    </row>
    <row r="27" spans="1:18" ht="18">
      <c r="A27" s="165"/>
      <c r="B27" s="151"/>
      <c r="C27" s="174"/>
      <c r="D27" s="174"/>
      <c r="E27" s="174"/>
      <c r="F27" s="174"/>
      <c r="G27" s="175"/>
      <c r="H27" s="171"/>
      <c r="I27" s="15"/>
      <c r="J27" s="15"/>
      <c r="K27" s="15"/>
      <c r="L27" s="15"/>
      <c r="M27" s="15"/>
      <c r="N27" s="15"/>
      <c r="O27" s="15"/>
      <c r="P27" s="15"/>
      <c r="Q27" s="197"/>
      <c r="R27" s="15"/>
    </row>
    <row r="28" spans="1:18" ht="28.5" customHeight="1">
      <c r="A28" s="294">
        <v>6</v>
      </c>
      <c r="B28" s="295" t="s">
        <v>408</v>
      </c>
      <c r="C28" s="297"/>
      <c r="D28" s="297"/>
      <c r="E28" s="205"/>
      <c r="F28" s="205"/>
      <c r="G28" s="172"/>
      <c r="H28" s="290" t="s">
        <v>491</v>
      </c>
      <c r="I28" s="291">
        <f>Railway!K23</f>
        <v>0.34159037410000004</v>
      </c>
      <c r="J28" s="185"/>
      <c r="K28" s="185"/>
      <c r="L28" s="185"/>
      <c r="M28" s="290"/>
      <c r="N28" s="291">
        <f>Railway!P23</f>
        <v>-0.065014</v>
      </c>
      <c r="O28" s="15"/>
      <c r="P28" s="15"/>
      <c r="Q28" s="197"/>
      <c r="R28" s="15"/>
    </row>
    <row r="29" spans="1:18" ht="54" customHeight="1" thickBot="1">
      <c r="A29" s="288" t="s">
        <v>285</v>
      </c>
      <c r="B29" s="188"/>
      <c r="C29" s="188"/>
      <c r="D29" s="188"/>
      <c r="E29" s="188"/>
      <c r="F29" s="188"/>
      <c r="G29" s="188"/>
      <c r="H29" s="189"/>
      <c r="I29" s="189"/>
      <c r="J29" s="189"/>
      <c r="K29" s="189"/>
      <c r="L29" s="189"/>
      <c r="M29" s="189"/>
      <c r="N29" s="189"/>
      <c r="O29" s="189"/>
      <c r="P29" s="189"/>
      <c r="Q29" s="198"/>
      <c r="R29" s="15"/>
    </row>
    <row r="30" spans="1:9" ht="13.5" thickTop="1">
      <c r="A30" s="162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8">
      <c r="A33" s="174" t="s">
        <v>309</v>
      </c>
      <c r="B33" s="15"/>
      <c r="C33" s="15"/>
      <c r="D33" s="15"/>
      <c r="E33" s="287"/>
      <c r="F33" s="287"/>
      <c r="G33" s="15"/>
      <c r="H33" s="15"/>
      <c r="I33" s="15"/>
    </row>
    <row r="34" spans="1:9" ht="15">
      <c r="A34" s="180"/>
      <c r="B34" s="180"/>
      <c r="C34" s="180"/>
      <c r="D34" s="180"/>
      <c r="E34" s="287"/>
      <c r="F34" s="287"/>
      <c r="G34" s="15"/>
      <c r="H34" s="15"/>
      <c r="I34" s="15"/>
    </row>
    <row r="35" spans="1:9" s="287" customFormat="1" ht="15" customHeight="1">
      <c r="A35" s="299" t="s">
        <v>316</v>
      </c>
      <c r="E35"/>
      <c r="F35"/>
      <c r="G35" s="180"/>
      <c r="H35" s="180"/>
      <c r="I35" s="180"/>
    </row>
    <row r="36" spans="1:9" s="287" customFormat="1" ht="15" customHeight="1">
      <c r="A36" s="299"/>
      <c r="E36"/>
      <c r="F36"/>
      <c r="H36" s="180"/>
      <c r="I36" s="180"/>
    </row>
    <row r="37" spans="1:9" s="287" customFormat="1" ht="15" customHeight="1">
      <c r="A37" s="299" t="s">
        <v>317</v>
      </c>
      <c r="E37"/>
      <c r="F37"/>
      <c r="I37" s="180"/>
    </row>
    <row r="38" spans="1:9" s="287" customFormat="1" ht="15" customHeight="1">
      <c r="A38" s="298"/>
      <c r="E38"/>
      <c r="F38"/>
      <c r="I38" s="180"/>
    </row>
    <row r="39" spans="1:9" s="287" customFormat="1" ht="15" customHeight="1">
      <c r="A39" s="299"/>
      <c r="E39"/>
      <c r="F39"/>
      <c r="I39" s="180"/>
    </row>
    <row r="40" spans="1:6" s="287" customFormat="1" ht="15" customHeight="1">
      <c r="A40" s="299"/>
      <c r="B40" s="28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2022-12-21T11:57:44Z</cp:lastPrinted>
  <dcterms:created xsi:type="dcterms:W3CDTF">1996-10-14T23:33:28Z</dcterms:created>
  <dcterms:modified xsi:type="dcterms:W3CDTF">2022-12-22T08:18:00Z</dcterms:modified>
  <cp:category/>
  <cp:version/>
  <cp:contentType/>
  <cp:contentStatus/>
</cp:coreProperties>
</file>